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930" activeTab="4"/>
  </bookViews>
  <sheets>
    <sheet name="语文" sheetId="1" r:id="rId1"/>
    <sheet name="数学" sheetId="2" r:id="rId2"/>
    <sheet name="英语" sheetId="3" r:id="rId3"/>
    <sheet name="音乐" sheetId="4" r:id="rId4"/>
    <sheet name="体育" sheetId="5" r:id="rId5"/>
    <sheet name="美术" sheetId="6" r:id="rId6"/>
    <sheet name="综合" sheetId="7" r:id="rId7"/>
  </sheets>
  <definedNames>
    <definedName name="_xlnm._FilterDatabase" localSheetId="5" hidden="1">'美术'!$A$4:$M$21</definedName>
    <definedName name="_xlnm._FilterDatabase" localSheetId="1" hidden="1">'数学'!$A$2:$L$2</definedName>
    <definedName name="_xlnm._FilterDatabase" localSheetId="4" hidden="1">'体育'!$A$4:$M$25</definedName>
    <definedName name="_xlnm._FilterDatabase" localSheetId="3" hidden="1">'音乐'!$A$3:$Q$12</definedName>
    <definedName name="_xlnm._FilterDatabase" localSheetId="2" hidden="1">'英语'!$A$20:$L$20</definedName>
    <definedName name="_xlnm._FilterDatabase" localSheetId="0" hidden="1">'语文'!$A$29:$L$35</definedName>
    <definedName name="_xlnm._FilterDatabase" localSheetId="6" hidden="1">'综合'!$A$15:$M$24</definedName>
  </definedNames>
  <calcPr fullCalcOnLoad="1"/>
</workbook>
</file>

<file path=xl/sharedStrings.xml><?xml version="1.0" encoding="utf-8"?>
<sst xmlns="http://schemas.openxmlformats.org/spreadsheetml/2006/main" count="897" uniqueCount="286">
  <si>
    <t>类别</t>
  </si>
  <si>
    <t>序号</t>
  </si>
  <si>
    <t>姓名</t>
  </si>
  <si>
    <t>性别</t>
  </si>
  <si>
    <t>出生年月</t>
  </si>
  <si>
    <t>何年何学校毕业</t>
  </si>
  <si>
    <t>专业</t>
  </si>
  <si>
    <t>是否有从业资格证</t>
  </si>
  <si>
    <t>家庭住址</t>
  </si>
  <si>
    <t>联系电话</t>
  </si>
  <si>
    <t>报考学段</t>
  </si>
  <si>
    <t>笔试成绩</t>
  </si>
  <si>
    <t>折算分</t>
  </si>
  <si>
    <t>面试成绩</t>
  </si>
  <si>
    <t>综合成绩</t>
  </si>
  <si>
    <t>新机制</t>
  </si>
  <si>
    <t>郑安政</t>
  </si>
  <si>
    <t>是</t>
  </si>
  <si>
    <t>咸安</t>
  </si>
  <si>
    <t>18942966765</t>
  </si>
  <si>
    <t>小学</t>
  </si>
  <si>
    <t>舒韵</t>
  </si>
  <si>
    <t>否</t>
  </si>
  <si>
    <t>崇阳</t>
  </si>
  <si>
    <t>18727787177</t>
  </si>
  <si>
    <t>董欢</t>
  </si>
  <si>
    <t>15727289255</t>
  </si>
  <si>
    <t>吴霞</t>
  </si>
  <si>
    <t>15272689173</t>
  </si>
  <si>
    <t>刘慧</t>
  </si>
  <si>
    <t>18186536109</t>
  </si>
  <si>
    <t>刘雪晴</t>
  </si>
  <si>
    <t>荆门</t>
  </si>
  <si>
    <t>18682025741</t>
  </si>
  <si>
    <t>刘玲</t>
  </si>
  <si>
    <t>武汉</t>
  </si>
  <si>
    <t>13247109083</t>
  </si>
  <si>
    <t>章咏</t>
  </si>
  <si>
    <t>13476109056</t>
  </si>
  <si>
    <t>刘莹</t>
  </si>
  <si>
    <t>15972409226</t>
  </si>
  <si>
    <t>李思敏</t>
  </si>
  <si>
    <t>15827157305</t>
  </si>
  <si>
    <t>陈克燕</t>
  </si>
  <si>
    <t>襄阳</t>
  </si>
  <si>
    <t>13343407535</t>
  </si>
  <si>
    <t>袁玉姣</t>
  </si>
  <si>
    <t>嘉鱼</t>
  </si>
  <si>
    <t>13972003710</t>
  </si>
  <si>
    <t>张志文</t>
  </si>
  <si>
    <t>18971483212</t>
  </si>
  <si>
    <t>邹梦瑶</t>
  </si>
  <si>
    <t>13638612261</t>
  </si>
  <si>
    <t>张会</t>
  </si>
  <si>
    <t>18271128492</t>
  </si>
  <si>
    <t>丹娇</t>
  </si>
  <si>
    <t>18671515635
13451095895</t>
  </si>
  <si>
    <t>施雯</t>
  </si>
  <si>
    <t>18272161289</t>
  </si>
  <si>
    <t>付雯</t>
  </si>
  <si>
    <t>13227238714</t>
  </si>
  <si>
    <t>赵娜</t>
  </si>
  <si>
    <t>15527492095
15171596270</t>
  </si>
  <si>
    <t>刘婷</t>
  </si>
  <si>
    <t>18407150099</t>
  </si>
  <si>
    <t>张克娟</t>
  </si>
  <si>
    <t>温泉</t>
  </si>
  <si>
    <t>18671163096</t>
  </si>
  <si>
    <t>蒋洁</t>
  </si>
  <si>
    <t>18271698719</t>
  </si>
  <si>
    <t>周相相</t>
  </si>
  <si>
    <t>15272713796</t>
  </si>
  <si>
    <t>董盈</t>
  </si>
  <si>
    <t>18272163242</t>
  </si>
  <si>
    <t>地方</t>
  </si>
  <si>
    <t>梁壁</t>
  </si>
  <si>
    <t>18157896860</t>
  </si>
  <si>
    <t>刘广娟</t>
  </si>
  <si>
    <t>18273981080</t>
  </si>
  <si>
    <t>刘小欢</t>
  </si>
  <si>
    <t>18872660540</t>
  </si>
  <si>
    <t>丁丹</t>
  </si>
  <si>
    <t>13807242703</t>
  </si>
  <si>
    <t>徐秋芬</t>
  </si>
  <si>
    <t>18372736240</t>
  </si>
  <si>
    <t>毛希</t>
  </si>
  <si>
    <t>15391553272</t>
  </si>
  <si>
    <t>陈霄</t>
  </si>
  <si>
    <t>15971384804</t>
  </si>
  <si>
    <t>陈莹瑾</t>
  </si>
  <si>
    <t>13697132703</t>
  </si>
  <si>
    <t>汪伏连</t>
  </si>
  <si>
    <t>13308643536</t>
  </si>
  <si>
    <t>徐晶</t>
  </si>
  <si>
    <t>15027363210</t>
  </si>
  <si>
    <t>周萌</t>
  </si>
  <si>
    <t>13477764489</t>
  </si>
  <si>
    <t>严彪</t>
  </si>
  <si>
    <t>15337395297</t>
  </si>
  <si>
    <t>倪小婷</t>
  </si>
  <si>
    <t>合格证明</t>
  </si>
  <si>
    <t>13517196994</t>
  </si>
  <si>
    <t>佘芳园</t>
  </si>
  <si>
    <t>18371547127</t>
  </si>
  <si>
    <t>林郅轩</t>
  </si>
  <si>
    <t>18771315569
18671512855</t>
  </si>
  <si>
    <t>黄文双</t>
  </si>
  <si>
    <t>15171599861</t>
  </si>
  <si>
    <t>初中</t>
  </si>
  <si>
    <t>魏晚霞</t>
  </si>
  <si>
    <t>15271280317</t>
  </si>
  <si>
    <t>韩莲</t>
  </si>
  <si>
    <t>15972487670</t>
  </si>
  <si>
    <t>叶群洁</t>
  </si>
  <si>
    <t>13237153022</t>
  </si>
  <si>
    <t>阮泽中</t>
  </si>
  <si>
    <t>18372718455</t>
  </si>
  <si>
    <t>王朋</t>
  </si>
  <si>
    <t>15586786756</t>
  </si>
  <si>
    <t xml:space="preserve">小学 </t>
  </si>
  <si>
    <t>王正</t>
  </si>
  <si>
    <t>18507245591</t>
  </si>
  <si>
    <t>袁诗奇</t>
  </si>
  <si>
    <t>18372730055</t>
  </si>
  <si>
    <t>金可</t>
  </si>
  <si>
    <t>13217156982</t>
  </si>
  <si>
    <t>彭巧云</t>
  </si>
  <si>
    <t>18671563596</t>
  </si>
  <si>
    <t>程竹</t>
  </si>
  <si>
    <t>证明</t>
  </si>
  <si>
    <t>13329982127</t>
  </si>
  <si>
    <t>丁天燕</t>
  </si>
  <si>
    <t>18107152387</t>
  </si>
  <si>
    <t>代旭利</t>
  </si>
  <si>
    <t>资格认定</t>
  </si>
  <si>
    <t>17720485910</t>
  </si>
  <si>
    <t>吴洲</t>
  </si>
  <si>
    <t>18371824960</t>
  </si>
  <si>
    <t>余奇</t>
  </si>
  <si>
    <t>13235583240</t>
  </si>
  <si>
    <t>潘茜</t>
  </si>
  <si>
    <t>13997541465</t>
  </si>
  <si>
    <t>龚杏</t>
  </si>
  <si>
    <t>13439963246</t>
  </si>
  <si>
    <t>徐敏娇</t>
  </si>
  <si>
    <t>13638646751</t>
  </si>
  <si>
    <t>郑婕</t>
  </si>
  <si>
    <t>13886521033</t>
  </si>
  <si>
    <t>陈希</t>
  </si>
  <si>
    <r>
      <t>1</t>
    </r>
    <r>
      <rPr>
        <sz val="10"/>
        <rFont val="宋体"/>
        <family val="0"/>
      </rPr>
      <t>5727159818</t>
    </r>
  </si>
  <si>
    <t>吴医文</t>
  </si>
  <si>
    <r>
      <t>1</t>
    </r>
    <r>
      <rPr>
        <sz val="10"/>
        <rFont val="宋体"/>
        <family val="0"/>
      </rPr>
      <t>5972480531</t>
    </r>
  </si>
  <si>
    <t>杜莹</t>
  </si>
  <si>
    <t>洪湖</t>
  </si>
  <si>
    <t>15727159765</t>
  </si>
  <si>
    <t>刘玉霞</t>
  </si>
  <si>
    <t>18071257505</t>
  </si>
  <si>
    <t>代丽娟</t>
  </si>
  <si>
    <t>15307241179</t>
  </si>
  <si>
    <t>张瑜</t>
  </si>
  <si>
    <t>15671821798</t>
  </si>
  <si>
    <t>钟妍汐</t>
  </si>
  <si>
    <t>13886511011</t>
  </si>
  <si>
    <t>黄莹</t>
  </si>
  <si>
    <t>15871956876</t>
  </si>
  <si>
    <t>吴慕</t>
  </si>
  <si>
    <t>15307195510</t>
  </si>
  <si>
    <t>朱逸婷</t>
  </si>
  <si>
    <t>通山</t>
  </si>
  <si>
    <t>18314991183</t>
  </si>
  <si>
    <t>陈林</t>
  </si>
  <si>
    <t>黄梅</t>
  </si>
  <si>
    <t>13197097079</t>
  </si>
  <si>
    <t>石婷</t>
  </si>
  <si>
    <r>
      <t>1</t>
    </r>
    <r>
      <rPr>
        <sz val="10"/>
        <rFont val="宋体"/>
        <family val="0"/>
      </rPr>
      <t>7771523981</t>
    </r>
  </si>
  <si>
    <t>张梦</t>
  </si>
  <si>
    <t>15172479383</t>
  </si>
  <si>
    <t>骆翠</t>
  </si>
  <si>
    <t>15374519595</t>
  </si>
  <si>
    <t>章玲</t>
  </si>
  <si>
    <t>15272722027</t>
  </si>
  <si>
    <t>吴曼菲</t>
  </si>
  <si>
    <t>13554178152</t>
  </si>
  <si>
    <t>谢晓艳</t>
  </si>
  <si>
    <t>咸宁</t>
  </si>
  <si>
    <t>15872020915</t>
  </si>
  <si>
    <t>周丽</t>
  </si>
  <si>
    <t>15272830510</t>
  </si>
  <si>
    <t>甘文雪</t>
  </si>
  <si>
    <t>15717243171</t>
  </si>
  <si>
    <t>王小密</t>
  </si>
  <si>
    <t>15972021374</t>
  </si>
  <si>
    <t>徐洋洋</t>
  </si>
  <si>
    <t>13476894241</t>
  </si>
  <si>
    <t>2016年咸安区招聘农村义务教育学校教师综合成绩一览表（音乐）</t>
  </si>
  <si>
    <t>技能测试</t>
  </si>
  <si>
    <t>说课</t>
  </si>
  <si>
    <t>饶雪</t>
  </si>
  <si>
    <t>程滋荣</t>
  </si>
  <si>
    <t>潘洁</t>
  </si>
  <si>
    <t>王画旻</t>
  </si>
  <si>
    <t>刘朝</t>
  </si>
  <si>
    <t>朱冬玲</t>
  </si>
  <si>
    <t>陈娇</t>
  </si>
  <si>
    <t>安莹</t>
  </si>
  <si>
    <t>梅小康</t>
  </si>
  <si>
    <t>2016年咸安区招聘农村义务教育学校教师综合成绩一览表（体育）</t>
  </si>
  <si>
    <t>胡雨露</t>
  </si>
  <si>
    <t>梁钊</t>
  </si>
  <si>
    <t>余寒玉</t>
  </si>
  <si>
    <t>黄孝娥</t>
  </si>
  <si>
    <t>吴梓杭</t>
  </si>
  <si>
    <t>李娜</t>
  </si>
  <si>
    <t>陈圆</t>
  </si>
  <si>
    <t>夏娜</t>
  </si>
  <si>
    <t>胡丽群</t>
  </si>
  <si>
    <t>刘利敏</t>
  </si>
  <si>
    <t>蒋之云</t>
  </si>
  <si>
    <t>孔绪锦</t>
  </si>
  <si>
    <t>吴珍枝</t>
  </si>
  <si>
    <t>金梦</t>
  </si>
  <si>
    <t>吕锐</t>
  </si>
  <si>
    <t>饶海涛</t>
  </si>
  <si>
    <t>李崇</t>
  </si>
  <si>
    <t>2016年咸安区招聘农村义务教育学校教师综合成绩一览表（美术）</t>
  </si>
  <si>
    <t>邱碧莹</t>
  </si>
  <si>
    <t>何雅兰</t>
  </si>
  <si>
    <t>江韵玫</t>
  </si>
  <si>
    <t>吴娇</t>
  </si>
  <si>
    <t>王晨</t>
  </si>
  <si>
    <t>陈晓</t>
  </si>
  <si>
    <t>孔可</t>
  </si>
  <si>
    <t>陈艺婵</t>
  </si>
  <si>
    <t>夏雨</t>
  </si>
  <si>
    <t>熊甜</t>
  </si>
  <si>
    <t>周璐</t>
  </si>
  <si>
    <t>黄青</t>
  </si>
  <si>
    <t>董梅芬</t>
  </si>
  <si>
    <t>2016年咸安区招聘农村义务教育学校教师综合成绩一览表</t>
  </si>
  <si>
    <t>报考单位</t>
  </si>
  <si>
    <t>报考岗位</t>
  </si>
  <si>
    <t>胡义锋</t>
  </si>
  <si>
    <t>保康</t>
  </si>
  <si>
    <t>13597463737</t>
  </si>
  <si>
    <t>信息技术</t>
  </si>
  <si>
    <t>何志合</t>
  </si>
  <si>
    <t>黄陂</t>
  </si>
  <si>
    <t>15107168202</t>
  </si>
  <si>
    <t>李玉平</t>
  </si>
  <si>
    <t>枣阳市</t>
  </si>
  <si>
    <t>18271265211</t>
  </si>
  <si>
    <t>舒哲</t>
  </si>
  <si>
    <t>15335940545</t>
  </si>
  <si>
    <t>余丽娟</t>
  </si>
  <si>
    <t>15827916413</t>
  </si>
  <si>
    <t>政治</t>
  </si>
  <si>
    <t>黄妮</t>
  </si>
  <si>
    <t>利川</t>
  </si>
  <si>
    <t>13026112725</t>
  </si>
  <si>
    <t>宋从琴</t>
  </si>
  <si>
    <t>嘉鱼县</t>
  </si>
  <si>
    <t>18207142799</t>
  </si>
  <si>
    <t>李辉煌</t>
  </si>
  <si>
    <t>化学</t>
  </si>
  <si>
    <t>15272074187</t>
  </si>
  <si>
    <t>叶超</t>
  </si>
  <si>
    <t>13667275675</t>
  </si>
  <si>
    <t>吴强</t>
  </si>
  <si>
    <t>15527293157</t>
  </si>
  <si>
    <t>杜艳丹</t>
  </si>
  <si>
    <t>13517196214</t>
  </si>
  <si>
    <t>蔡文婷</t>
  </si>
  <si>
    <t>13476862091</t>
  </si>
  <si>
    <t>邓奋</t>
  </si>
  <si>
    <t>13396138917</t>
  </si>
  <si>
    <t>王月红</t>
  </si>
  <si>
    <t>15827904052</t>
  </si>
  <si>
    <t>刘威</t>
  </si>
  <si>
    <t>18272166908</t>
  </si>
  <si>
    <t>周媛</t>
  </si>
  <si>
    <t>15629963807</t>
  </si>
  <si>
    <t>2016年咸安区招聘农村义务教育学校教师综合成绩  一览表（英语）</t>
  </si>
  <si>
    <t>2016年咸安区招聘农村义务教育学校教师综合成绩  一览表（英语）</t>
  </si>
  <si>
    <t>2016年咸安区招聘农村义务教育学校教师综合成绩  一览表（数学）</t>
  </si>
  <si>
    <t>2016年咸安区招聘农村义务教育学校教师综合成绩  一览表（数学）</t>
  </si>
  <si>
    <t>2016年咸安区招聘农村义务教育学校教师综合成绩  一览表（语文）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</si>
</sst>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2"/>
      <name val="华文琥珀"/>
      <family val="0"/>
    </font>
    <font>
      <sz val="11"/>
      <name val="华文细黑"/>
      <family val="0"/>
    </font>
    <font>
      <sz val="10"/>
      <name val="宋体"/>
      <family val="0"/>
    </font>
    <font>
      <sz val="10"/>
      <name val="华文细黑"/>
      <family val="0"/>
    </font>
    <font>
      <sz val="12"/>
      <name val="华文新魏"/>
      <family val="0"/>
    </font>
    <font>
      <sz val="14"/>
      <name val="华文新魏"/>
      <family val="0"/>
    </font>
    <font>
      <sz val="11"/>
      <name val="华文新魏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184" fontId="6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184" fontId="6" fillId="33" borderId="17" xfId="0" applyNumberFormat="1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184" fontId="6" fillId="33" borderId="10" xfId="0" applyNumberFormat="1" applyFont="1" applyFill="1" applyBorder="1" applyAlignment="1" applyProtection="1">
      <alignment horizontal="center" vertical="center"/>
      <protection/>
    </xf>
    <xf numFmtId="184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17" xfId="0" applyNumberFormat="1" applyFont="1" applyFill="1" applyBorder="1" applyAlignment="1" applyProtection="1">
      <alignment horizontal="center" vertical="center"/>
      <protection/>
    </xf>
    <xf numFmtId="0" fontId="8" fillId="33" borderId="15" xfId="0" applyNumberFormat="1" applyFont="1" applyFill="1" applyBorder="1" applyAlignment="1" applyProtection="1">
      <alignment horizontal="center" vertical="center"/>
      <protection/>
    </xf>
    <xf numFmtId="184" fontId="6" fillId="33" borderId="11" xfId="0" applyNumberFormat="1" applyFont="1" applyFill="1" applyBorder="1" applyAlignment="1" applyProtection="1">
      <alignment horizontal="center" vertical="center"/>
      <protection/>
    </xf>
    <xf numFmtId="184" fontId="7" fillId="33" borderId="11" xfId="0" applyNumberFormat="1" applyFont="1" applyFill="1" applyBorder="1" applyAlignment="1" applyProtection="1">
      <alignment horizontal="center" vertical="center"/>
      <protection/>
    </xf>
    <xf numFmtId="184" fontId="6" fillId="33" borderId="12" xfId="0" applyNumberFormat="1" applyFont="1" applyFill="1" applyBorder="1" applyAlignment="1" applyProtection="1">
      <alignment horizontal="center" vertical="center"/>
      <protection/>
    </xf>
    <xf numFmtId="184" fontId="7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184" fontId="6" fillId="33" borderId="15" xfId="0" applyNumberFormat="1" applyFont="1" applyFill="1" applyBorder="1" applyAlignment="1" applyProtection="1">
      <alignment horizontal="center" vertical="center"/>
      <protection/>
    </xf>
    <xf numFmtId="0" fontId="6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184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84" fontId="6" fillId="33" borderId="16" xfId="0" applyNumberFormat="1" applyFont="1" applyFill="1" applyBorder="1" applyAlignment="1" applyProtection="1">
      <alignment horizontal="center" vertical="center"/>
      <protection/>
    </xf>
    <xf numFmtId="184" fontId="7" fillId="33" borderId="0" xfId="0" applyNumberFormat="1" applyFont="1" applyFill="1" applyBorder="1" applyAlignment="1" applyProtection="1">
      <alignment horizontal="center" vertical="center"/>
      <protection/>
    </xf>
    <xf numFmtId="184" fontId="7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L35"/>
  <sheetViews>
    <sheetView zoomScalePageLayoutView="0" workbookViewId="0" topLeftCell="A4">
      <selection activeCell="S30" sqref="S30"/>
    </sheetView>
  </sheetViews>
  <sheetFormatPr defaultColWidth="9.00390625" defaultRowHeight="14.25"/>
  <cols>
    <col min="2" max="2" width="6.50390625" style="0" customWidth="1"/>
    <col min="4" max="4" width="6.875" style="0" hidden="1" customWidth="1"/>
    <col min="5" max="5" width="9.00390625" style="0" hidden="1" customWidth="1"/>
    <col min="6" max="6" width="11.875" style="0" hidden="1" customWidth="1"/>
    <col min="7" max="7" width="8.625" style="0" customWidth="1"/>
    <col min="8" max="8" width="11.25390625" style="0" customWidth="1"/>
    <col min="9" max="9" width="10.75390625" style="0" customWidth="1"/>
    <col min="10" max="10" width="10.125" style="0" customWidth="1"/>
    <col min="11" max="11" width="9.875" style="0" customWidth="1"/>
    <col min="12" max="12" width="10.50390625" style="0" customWidth="1"/>
  </cols>
  <sheetData>
    <row r="1" spans="1:12" ht="56.25" customHeight="1">
      <c r="A1" s="91" t="s">
        <v>285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1" customFormat="1" ht="36" customHeight="1">
      <c r="A2" s="3" t="s">
        <v>0</v>
      </c>
      <c r="B2" s="3" t="s">
        <v>1</v>
      </c>
      <c r="C2" s="3" t="s">
        <v>2</v>
      </c>
      <c r="D2" s="3" t="s">
        <v>7</v>
      </c>
      <c r="E2" s="3" t="s">
        <v>8</v>
      </c>
      <c r="F2" s="4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12</v>
      </c>
      <c r="L2" s="3" t="s">
        <v>14</v>
      </c>
    </row>
    <row r="3" spans="1:12" s="1" customFormat="1" ht="24.75" customHeight="1">
      <c r="A3" s="8" t="s">
        <v>15</v>
      </c>
      <c r="B3" s="8">
        <v>1</v>
      </c>
      <c r="C3" s="78" t="s">
        <v>16</v>
      </c>
      <c r="D3" s="79" t="s">
        <v>17</v>
      </c>
      <c r="E3" s="79" t="s">
        <v>18</v>
      </c>
      <c r="F3" s="80" t="s">
        <v>19</v>
      </c>
      <c r="G3" s="79" t="s">
        <v>20</v>
      </c>
      <c r="H3" s="41">
        <v>69.25</v>
      </c>
      <c r="I3" s="41">
        <f aca="true" t="shared" si="0" ref="I3:I26">H3*0.4</f>
        <v>27.700000000000003</v>
      </c>
      <c r="J3" s="41">
        <v>85.4</v>
      </c>
      <c r="K3" s="41">
        <f aca="true" t="shared" si="1" ref="K3:K26">J3*0.6</f>
        <v>51.24</v>
      </c>
      <c r="L3" s="51">
        <f aca="true" t="shared" si="2" ref="L3:L26">I3+K3</f>
        <v>78.94</v>
      </c>
    </row>
    <row r="4" spans="1:12" s="1" customFormat="1" ht="24.75" customHeight="1">
      <c r="A4" s="5" t="s">
        <v>15</v>
      </c>
      <c r="B4" s="5">
        <v>2</v>
      </c>
      <c r="C4" s="81" t="s">
        <v>21</v>
      </c>
      <c r="D4" s="82" t="s">
        <v>22</v>
      </c>
      <c r="E4" s="82" t="s">
        <v>23</v>
      </c>
      <c r="F4" s="83" t="s">
        <v>24</v>
      </c>
      <c r="G4" s="82" t="s">
        <v>20</v>
      </c>
      <c r="H4" s="71">
        <v>75</v>
      </c>
      <c r="I4" s="71">
        <f t="shared" si="0"/>
        <v>30</v>
      </c>
      <c r="J4" s="71">
        <v>81.4</v>
      </c>
      <c r="K4" s="71">
        <f t="shared" si="1"/>
        <v>48.84</v>
      </c>
      <c r="L4" s="47">
        <f t="shared" si="2"/>
        <v>78.84</v>
      </c>
    </row>
    <row r="5" spans="1:12" s="1" customFormat="1" ht="24.75" customHeight="1">
      <c r="A5" s="5" t="s">
        <v>15</v>
      </c>
      <c r="B5" s="5">
        <v>3</v>
      </c>
      <c r="C5" s="81" t="s">
        <v>25</v>
      </c>
      <c r="D5" s="82" t="s">
        <v>17</v>
      </c>
      <c r="E5" s="82" t="s">
        <v>18</v>
      </c>
      <c r="F5" s="83" t="s">
        <v>26</v>
      </c>
      <c r="G5" s="82" t="s">
        <v>20</v>
      </c>
      <c r="H5" s="71">
        <v>67.3</v>
      </c>
      <c r="I5" s="71">
        <f t="shared" si="0"/>
        <v>26.92</v>
      </c>
      <c r="J5" s="71">
        <v>86</v>
      </c>
      <c r="K5" s="71">
        <f t="shared" si="1"/>
        <v>51.6</v>
      </c>
      <c r="L5" s="47">
        <f t="shared" si="2"/>
        <v>78.52000000000001</v>
      </c>
    </row>
    <row r="6" spans="1:12" s="1" customFormat="1" ht="24.75" customHeight="1">
      <c r="A6" s="5" t="s">
        <v>15</v>
      </c>
      <c r="B6" s="5">
        <v>4</v>
      </c>
      <c r="C6" s="81" t="s">
        <v>27</v>
      </c>
      <c r="D6" s="82" t="s">
        <v>17</v>
      </c>
      <c r="E6" s="82" t="s">
        <v>18</v>
      </c>
      <c r="F6" s="83" t="s">
        <v>28</v>
      </c>
      <c r="G6" s="82" t="s">
        <v>20</v>
      </c>
      <c r="H6" s="71">
        <v>61.05</v>
      </c>
      <c r="I6" s="71">
        <f t="shared" si="0"/>
        <v>24.42</v>
      </c>
      <c r="J6" s="71">
        <v>90</v>
      </c>
      <c r="K6" s="71">
        <f t="shared" si="1"/>
        <v>54</v>
      </c>
      <c r="L6" s="47">
        <f t="shared" si="2"/>
        <v>78.42</v>
      </c>
    </row>
    <row r="7" spans="1:12" s="1" customFormat="1" ht="24.75" customHeight="1">
      <c r="A7" s="5" t="s">
        <v>15</v>
      </c>
      <c r="B7" s="5">
        <v>5</v>
      </c>
      <c r="C7" s="81" t="s">
        <v>29</v>
      </c>
      <c r="D7" s="82" t="s">
        <v>17</v>
      </c>
      <c r="E7" s="82" t="s">
        <v>18</v>
      </c>
      <c r="F7" s="83" t="s">
        <v>30</v>
      </c>
      <c r="G7" s="82" t="s">
        <v>20</v>
      </c>
      <c r="H7" s="71">
        <v>66.15</v>
      </c>
      <c r="I7" s="71">
        <f t="shared" si="0"/>
        <v>26.460000000000004</v>
      </c>
      <c r="J7" s="71">
        <v>84.8</v>
      </c>
      <c r="K7" s="71">
        <f t="shared" si="1"/>
        <v>50.879999999999995</v>
      </c>
      <c r="L7" s="47">
        <f t="shared" si="2"/>
        <v>77.34</v>
      </c>
    </row>
    <row r="8" spans="1:12" s="1" customFormat="1" ht="24.75" customHeight="1">
      <c r="A8" s="5" t="s">
        <v>15</v>
      </c>
      <c r="B8" s="5">
        <v>6</v>
      </c>
      <c r="C8" s="81" t="s">
        <v>31</v>
      </c>
      <c r="D8" s="82" t="s">
        <v>17</v>
      </c>
      <c r="E8" s="82" t="s">
        <v>32</v>
      </c>
      <c r="F8" s="83" t="s">
        <v>33</v>
      </c>
      <c r="G8" s="82" t="s">
        <v>20</v>
      </c>
      <c r="H8" s="71">
        <v>66.75</v>
      </c>
      <c r="I8" s="71">
        <f t="shared" si="0"/>
        <v>26.700000000000003</v>
      </c>
      <c r="J8" s="71">
        <v>83</v>
      </c>
      <c r="K8" s="71">
        <f t="shared" si="1"/>
        <v>49.8</v>
      </c>
      <c r="L8" s="47">
        <f t="shared" si="2"/>
        <v>76.5</v>
      </c>
    </row>
    <row r="9" spans="1:12" s="1" customFormat="1" ht="24.75" customHeight="1">
      <c r="A9" s="5" t="s">
        <v>15</v>
      </c>
      <c r="B9" s="5">
        <v>7</v>
      </c>
      <c r="C9" s="81" t="s">
        <v>34</v>
      </c>
      <c r="D9" s="82" t="s">
        <v>17</v>
      </c>
      <c r="E9" s="82" t="s">
        <v>35</v>
      </c>
      <c r="F9" s="83" t="s">
        <v>36</v>
      </c>
      <c r="G9" s="82" t="s">
        <v>20</v>
      </c>
      <c r="H9" s="71">
        <v>66.95</v>
      </c>
      <c r="I9" s="71">
        <f t="shared" si="0"/>
        <v>26.78</v>
      </c>
      <c r="J9" s="71">
        <v>82</v>
      </c>
      <c r="K9" s="71">
        <f t="shared" si="1"/>
        <v>49.199999999999996</v>
      </c>
      <c r="L9" s="47">
        <f t="shared" si="2"/>
        <v>75.97999999999999</v>
      </c>
    </row>
    <row r="10" spans="1:12" s="1" customFormat="1" ht="24.75" customHeight="1">
      <c r="A10" s="5" t="s">
        <v>15</v>
      </c>
      <c r="B10" s="5">
        <v>8</v>
      </c>
      <c r="C10" s="81" t="s">
        <v>37</v>
      </c>
      <c r="D10" s="82" t="s">
        <v>22</v>
      </c>
      <c r="E10" s="82" t="s">
        <v>18</v>
      </c>
      <c r="F10" s="83" t="s">
        <v>38</v>
      </c>
      <c r="G10" s="82" t="s">
        <v>20</v>
      </c>
      <c r="H10" s="71">
        <v>68.7</v>
      </c>
      <c r="I10" s="71">
        <f t="shared" si="0"/>
        <v>27.480000000000004</v>
      </c>
      <c r="J10" s="71">
        <v>80.8</v>
      </c>
      <c r="K10" s="71">
        <f t="shared" si="1"/>
        <v>48.48</v>
      </c>
      <c r="L10" s="47">
        <f t="shared" si="2"/>
        <v>75.96000000000001</v>
      </c>
    </row>
    <row r="11" spans="1:12" s="1" customFormat="1" ht="24.75" customHeight="1">
      <c r="A11" s="5" t="s">
        <v>15</v>
      </c>
      <c r="B11" s="5">
        <v>9</v>
      </c>
      <c r="C11" s="81" t="s">
        <v>39</v>
      </c>
      <c r="D11" s="82" t="s">
        <v>17</v>
      </c>
      <c r="E11" s="82" t="s">
        <v>18</v>
      </c>
      <c r="F11" s="83" t="s">
        <v>40</v>
      </c>
      <c r="G11" s="82" t="s">
        <v>20</v>
      </c>
      <c r="H11" s="71">
        <v>66.95</v>
      </c>
      <c r="I11" s="71">
        <f t="shared" si="0"/>
        <v>26.78</v>
      </c>
      <c r="J11" s="71">
        <v>81.6</v>
      </c>
      <c r="K11" s="71">
        <f t="shared" si="1"/>
        <v>48.959999999999994</v>
      </c>
      <c r="L11" s="47">
        <f t="shared" si="2"/>
        <v>75.74</v>
      </c>
    </row>
    <row r="12" spans="1:12" s="1" customFormat="1" ht="24.75" customHeight="1">
      <c r="A12" s="5" t="s">
        <v>15</v>
      </c>
      <c r="B12" s="5">
        <v>10</v>
      </c>
      <c r="C12" s="81" t="s">
        <v>41</v>
      </c>
      <c r="D12" s="82" t="s">
        <v>17</v>
      </c>
      <c r="E12" s="82" t="s">
        <v>35</v>
      </c>
      <c r="F12" s="83" t="s">
        <v>42</v>
      </c>
      <c r="G12" s="82" t="s">
        <v>20</v>
      </c>
      <c r="H12" s="71">
        <v>64.65</v>
      </c>
      <c r="I12" s="71">
        <f t="shared" si="0"/>
        <v>25.860000000000003</v>
      </c>
      <c r="J12" s="71">
        <v>82.8</v>
      </c>
      <c r="K12" s="71">
        <f t="shared" si="1"/>
        <v>49.68</v>
      </c>
      <c r="L12" s="47">
        <f t="shared" si="2"/>
        <v>75.54</v>
      </c>
    </row>
    <row r="13" spans="1:12" s="1" customFormat="1" ht="24.75" customHeight="1">
      <c r="A13" s="5" t="s">
        <v>15</v>
      </c>
      <c r="B13" s="5">
        <v>11</v>
      </c>
      <c r="C13" s="81" t="s">
        <v>43</v>
      </c>
      <c r="D13" s="82" t="s">
        <v>17</v>
      </c>
      <c r="E13" s="82" t="s">
        <v>44</v>
      </c>
      <c r="F13" s="83" t="s">
        <v>45</v>
      </c>
      <c r="G13" s="82" t="s">
        <v>20</v>
      </c>
      <c r="H13" s="71">
        <v>64.15</v>
      </c>
      <c r="I13" s="71">
        <f t="shared" si="0"/>
        <v>25.660000000000004</v>
      </c>
      <c r="J13" s="71">
        <v>83</v>
      </c>
      <c r="K13" s="71">
        <f t="shared" si="1"/>
        <v>49.8</v>
      </c>
      <c r="L13" s="47">
        <f t="shared" si="2"/>
        <v>75.46000000000001</v>
      </c>
    </row>
    <row r="14" spans="1:12" s="1" customFormat="1" ht="24.75" customHeight="1">
      <c r="A14" s="5" t="s">
        <v>15</v>
      </c>
      <c r="B14" s="5">
        <v>12</v>
      </c>
      <c r="C14" s="81" t="s">
        <v>46</v>
      </c>
      <c r="D14" s="82" t="s">
        <v>22</v>
      </c>
      <c r="E14" s="82" t="s">
        <v>47</v>
      </c>
      <c r="F14" s="83" t="s">
        <v>48</v>
      </c>
      <c r="G14" s="82" t="s">
        <v>20</v>
      </c>
      <c r="H14" s="71">
        <v>63.85</v>
      </c>
      <c r="I14" s="71">
        <f t="shared" si="0"/>
        <v>25.540000000000003</v>
      </c>
      <c r="J14" s="71">
        <v>82.8</v>
      </c>
      <c r="K14" s="71">
        <f t="shared" si="1"/>
        <v>49.68</v>
      </c>
      <c r="L14" s="47">
        <f t="shared" si="2"/>
        <v>75.22</v>
      </c>
    </row>
    <row r="15" spans="1:12" s="1" customFormat="1" ht="24.75" customHeight="1">
      <c r="A15" s="5" t="s">
        <v>15</v>
      </c>
      <c r="B15" s="5">
        <v>13</v>
      </c>
      <c r="C15" s="81" t="s">
        <v>49</v>
      </c>
      <c r="D15" s="82" t="s">
        <v>17</v>
      </c>
      <c r="E15" s="82" t="s">
        <v>18</v>
      </c>
      <c r="F15" s="83" t="s">
        <v>50</v>
      </c>
      <c r="G15" s="82" t="s">
        <v>20</v>
      </c>
      <c r="H15" s="71">
        <v>62.95</v>
      </c>
      <c r="I15" s="71">
        <f t="shared" si="0"/>
        <v>25.180000000000003</v>
      </c>
      <c r="J15" s="71">
        <v>83.2</v>
      </c>
      <c r="K15" s="71">
        <f t="shared" si="1"/>
        <v>49.92</v>
      </c>
      <c r="L15" s="47">
        <f t="shared" si="2"/>
        <v>75.10000000000001</v>
      </c>
    </row>
    <row r="16" spans="1:12" s="1" customFormat="1" ht="24.75" customHeight="1">
      <c r="A16" s="5" t="s">
        <v>15</v>
      </c>
      <c r="B16" s="5">
        <v>14</v>
      </c>
      <c r="C16" s="81" t="s">
        <v>51</v>
      </c>
      <c r="D16" s="82" t="s">
        <v>17</v>
      </c>
      <c r="E16" s="82" t="s">
        <v>18</v>
      </c>
      <c r="F16" s="83" t="s">
        <v>52</v>
      </c>
      <c r="G16" s="82" t="s">
        <v>20</v>
      </c>
      <c r="H16" s="71">
        <v>65.05</v>
      </c>
      <c r="I16" s="71">
        <f t="shared" si="0"/>
        <v>26.02</v>
      </c>
      <c r="J16" s="71">
        <v>80.8</v>
      </c>
      <c r="K16" s="71">
        <f t="shared" si="1"/>
        <v>48.48</v>
      </c>
      <c r="L16" s="47">
        <f t="shared" si="2"/>
        <v>74.5</v>
      </c>
    </row>
    <row r="17" spans="1:12" s="1" customFormat="1" ht="24.75" customHeight="1">
      <c r="A17" s="5" t="s">
        <v>15</v>
      </c>
      <c r="B17" s="5">
        <v>15</v>
      </c>
      <c r="C17" s="81" t="s">
        <v>53</v>
      </c>
      <c r="D17" s="82" t="s">
        <v>17</v>
      </c>
      <c r="E17" s="82" t="s">
        <v>18</v>
      </c>
      <c r="F17" s="83" t="s">
        <v>54</v>
      </c>
      <c r="G17" s="82" t="s">
        <v>20</v>
      </c>
      <c r="H17" s="71">
        <v>68.1</v>
      </c>
      <c r="I17" s="71">
        <f t="shared" si="0"/>
        <v>27.24</v>
      </c>
      <c r="J17" s="71">
        <v>78.6</v>
      </c>
      <c r="K17" s="71">
        <f t="shared" si="1"/>
        <v>47.16</v>
      </c>
      <c r="L17" s="47">
        <f t="shared" si="2"/>
        <v>74.39999999999999</v>
      </c>
    </row>
    <row r="18" spans="1:12" s="1" customFormat="1" ht="24.75" customHeight="1">
      <c r="A18" s="5" t="s">
        <v>15</v>
      </c>
      <c r="B18" s="5">
        <v>16</v>
      </c>
      <c r="C18" s="81" t="s">
        <v>55</v>
      </c>
      <c r="D18" s="82" t="s">
        <v>17</v>
      </c>
      <c r="E18" s="82" t="s">
        <v>18</v>
      </c>
      <c r="F18" s="82" t="s">
        <v>56</v>
      </c>
      <c r="G18" s="82" t="s">
        <v>20</v>
      </c>
      <c r="H18" s="71">
        <v>60.85</v>
      </c>
      <c r="I18" s="71">
        <f t="shared" si="0"/>
        <v>24.340000000000003</v>
      </c>
      <c r="J18" s="71">
        <v>83.4</v>
      </c>
      <c r="K18" s="71">
        <f t="shared" si="1"/>
        <v>50.04</v>
      </c>
      <c r="L18" s="47">
        <f t="shared" si="2"/>
        <v>74.38</v>
      </c>
    </row>
    <row r="19" spans="1:12" s="1" customFormat="1" ht="24.75" customHeight="1">
      <c r="A19" s="5" t="s">
        <v>15</v>
      </c>
      <c r="B19" s="5">
        <v>17</v>
      </c>
      <c r="C19" s="81" t="s">
        <v>57</v>
      </c>
      <c r="D19" s="82" t="s">
        <v>22</v>
      </c>
      <c r="E19" s="82" t="s">
        <v>18</v>
      </c>
      <c r="F19" s="83" t="s">
        <v>58</v>
      </c>
      <c r="G19" s="82" t="s">
        <v>20</v>
      </c>
      <c r="H19" s="71">
        <v>62.45</v>
      </c>
      <c r="I19" s="71">
        <f t="shared" si="0"/>
        <v>24.980000000000004</v>
      </c>
      <c r="J19" s="71">
        <v>82.2</v>
      </c>
      <c r="K19" s="71">
        <f t="shared" si="1"/>
        <v>49.32</v>
      </c>
      <c r="L19" s="47">
        <f t="shared" si="2"/>
        <v>74.30000000000001</v>
      </c>
    </row>
    <row r="20" spans="1:12" s="1" customFormat="1" ht="24.75" customHeight="1">
      <c r="A20" s="5" t="s">
        <v>15</v>
      </c>
      <c r="B20" s="5">
        <v>18</v>
      </c>
      <c r="C20" s="81" t="s">
        <v>59</v>
      </c>
      <c r="D20" s="82" t="s">
        <v>17</v>
      </c>
      <c r="E20" s="82" t="s">
        <v>18</v>
      </c>
      <c r="F20" s="83" t="s">
        <v>60</v>
      </c>
      <c r="G20" s="82" t="s">
        <v>20</v>
      </c>
      <c r="H20" s="71">
        <v>63.5</v>
      </c>
      <c r="I20" s="71">
        <f t="shared" si="0"/>
        <v>25.400000000000002</v>
      </c>
      <c r="J20" s="71">
        <v>81</v>
      </c>
      <c r="K20" s="71">
        <f t="shared" si="1"/>
        <v>48.6</v>
      </c>
      <c r="L20" s="47">
        <f t="shared" si="2"/>
        <v>74</v>
      </c>
    </row>
    <row r="21" spans="1:12" s="1" customFormat="1" ht="24.75" customHeight="1">
      <c r="A21" s="5" t="s">
        <v>15</v>
      </c>
      <c r="B21" s="5">
        <v>19</v>
      </c>
      <c r="C21" s="81" t="s">
        <v>61</v>
      </c>
      <c r="D21" s="82" t="s">
        <v>17</v>
      </c>
      <c r="E21" s="82" t="s">
        <v>18</v>
      </c>
      <c r="F21" s="82" t="s">
        <v>62</v>
      </c>
      <c r="G21" s="82" t="s">
        <v>20</v>
      </c>
      <c r="H21" s="71">
        <v>60.85</v>
      </c>
      <c r="I21" s="71">
        <f t="shared" si="0"/>
        <v>24.340000000000003</v>
      </c>
      <c r="J21" s="71">
        <v>81.8</v>
      </c>
      <c r="K21" s="71">
        <f t="shared" si="1"/>
        <v>49.08</v>
      </c>
      <c r="L21" s="47">
        <f t="shared" si="2"/>
        <v>73.42</v>
      </c>
    </row>
    <row r="22" spans="1:12" s="1" customFormat="1" ht="24.75" customHeight="1">
      <c r="A22" s="5" t="s">
        <v>15</v>
      </c>
      <c r="B22" s="5">
        <v>20</v>
      </c>
      <c r="C22" s="81" t="s">
        <v>63</v>
      </c>
      <c r="D22" s="82" t="s">
        <v>17</v>
      </c>
      <c r="E22" s="82" t="s">
        <v>18</v>
      </c>
      <c r="F22" s="82" t="s">
        <v>64</v>
      </c>
      <c r="G22" s="82" t="s">
        <v>20</v>
      </c>
      <c r="H22" s="71">
        <v>60.9</v>
      </c>
      <c r="I22" s="71">
        <f t="shared" si="0"/>
        <v>24.36</v>
      </c>
      <c r="J22" s="71">
        <v>81.6</v>
      </c>
      <c r="K22" s="71">
        <f t="shared" si="1"/>
        <v>48.959999999999994</v>
      </c>
      <c r="L22" s="47">
        <f t="shared" si="2"/>
        <v>73.32</v>
      </c>
    </row>
    <row r="23" spans="1:12" s="1" customFormat="1" ht="24.75" customHeight="1">
      <c r="A23" s="5" t="s">
        <v>15</v>
      </c>
      <c r="B23" s="5">
        <v>21</v>
      </c>
      <c r="C23" s="81" t="s">
        <v>65</v>
      </c>
      <c r="D23" s="82" t="s">
        <v>22</v>
      </c>
      <c r="E23" s="82" t="s">
        <v>66</v>
      </c>
      <c r="F23" s="82" t="s">
        <v>67</v>
      </c>
      <c r="G23" s="82" t="s">
        <v>20</v>
      </c>
      <c r="H23" s="71">
        <v>60.4</v>
      </c>
      <c r="I23" s="71">
        <f t="shared" si="0"/>
        <v>24.16</v>
      </c>
      <c r="J23" s="71">
        <v>81.6</v>
      </c>
      <c r="K23" s="71">
        <f t="shared" si="1"/>
        <v>48.959999999999994</v>
      </c>
      <c r="L23" s="47">
        <f t="shared" si="2"/>
        <v>73.11999999999999</v>
      </c>
    </row>
    <row r="24" spans="1:12" s="1" customFormat="1" ht="24.75" customHeight="1">
      <c r="A24" s="5" t="s">
        <v>15</v>
      </c>
      <c r="B24" s="5">
        <v>22</v>
      </c>
      <c r="C24" s="81" t="s">
        <v>68</v>
      </c>
      <c r="D24" s="82" t="s">
        <v>17</v>
      </c>
      <c r="E24" s="82" t="s">
        <v>47</v>
      </c>
      <c r="F24" s="83" t="s">
        <v>69</v>
      </c>
      <c r="G24" s="82" t="s">
        <v>20</v>
      </c>
      <c r="H24" s="71">
        <v>62.05</v>
      </c>
      <c r="I24" s="71">
        <f t="shared" si="0"/>
        <v>24.82</v>
      </c>
      <c r="J24" s="71">
        <v>79.2</v>
      </c>
      <c r="K24" s="71">
        <f t="shared" si="1"/>
        <v>47.52</v>
      </c>
      <c r="L24" s="47">
        <f t="shared" si="2"/>
        <v>72.34</v>
      </c>
    </row>
    <row r="25" spans="1:12" s="1" customFormat="1" ht="24.75" customHeight="1">
      <c r="A25" s="13" t="s">
        <v>15</v>
      </c>
      <c r="B25" s="13">
        <v>23</v>
      </c>
      <c r="C25" s="84" t="s">
        <v>70</v>
      </c>
      <c r="D25" s="85" t="s">
        <v>17</v>
      </c>
      <c r="E25" s="85" t="s">
        <v>18</v>
      </c>
      <c r="F25" s="86" t="s">
        <v>71</v>
      </c>
      <c r="G25" s="85" t="s">
        <v>20</v>
      </c>
      <c r="H25" s="88">
        <v>66.9</v>
      </c>
      <c r="I25" s="88">
        <f t="shared" si="0"/>
        <v>26.760000000000005</v>
      </c>
      <c r="J25" s="88">
        <v>75.4</v>
      </c>
      <c r="K25" s="88">
        <f t="shared" si="1"/>
        <v>45.24</v>
      </c>
      <c r="L25" s="53">
        <f t="shared" si="2"/>
        <v>72</v>
      </c>
    </row>
    <row r="26" spans="1:12" s="1" customFormat="1" ht="24.75" customHeight="1">
      <c r="A26" s="5" t="s">
        <v>15</v>
      </c>
      <c r="B26" s="5">
        <v>24</v>
      </c>
      <c r="C26" s="81" t="s">
        <v>72</v>
      </c>
      <c r="D26" s="82" t="s">
        <v>17</v>
      </c>
      <c r="E26" s="82" t="s">
        <v>18</v>
      </c>
      <c r="F26" s="83" t="s">
        <v>73</v>
      </c>
      <c r="G26" s="82" t="s">
        <v>20</v>
      </c>
      <c r="H26" s="46">
        <v>65.9</v>
      </c>
      <c r="I26" s="46">
        <f t="shared" si="0"/>
        <v>26.360000000000003</v>
      </c>
      <c r="J26" s="46">
        <v>0</v>
      </c>
      <c r="K26" s="46">
        <f t="shared" si="1"/>
        <v>0</v>
      </c>
      <c r="L26" s="47">
        <f t="shared" si="2"/>
        <v>26.360000000000003</v>
      </c>
    </row>
    <row r="27" spans="1:12" s="1" customFormat="1" ht="91.5" customHeight="1">
      <c r="A27" s="15"/>
      <c r="B27" s="16"/>
      <c r="C27" s="87"/>
      <c r="D27" s="87"/>
      <c r="E27" s="87"/>
      <c r="F27" s="87"/>
      <c r="G27" s="87"/>
      <c r="H27" s="89"/>
      <c r="I27" s="89"/>
      <c r="J27" s="89"/>
      <c r="K27" s="89"/>
      <c r="L27" s="90"/>
    </row>
    <row r="28" spans="1:12" ht="68.25" customHeight="1">
      <c r="A28" s="91" t="s">
        <v>285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1:12" s="1" customFormat="1" ht="36" customHeight="1">
      <c r="A29" s="3" t="s">
        <v>0</v>
      </c>
      <c r="B29" s="3" t="s">
        <v>1</v>
      </c>
      <c r="C29" s="3" t="s">
        <v>2</v>
      </c>
      <c r="D29" s="3" t="s">
        <v>7</v>
      </c>
      <c r="E29" s="3" t="s">
        <v>8</v>
      </c>
      <c r="F29" s="4" t="s">
        <v>9</v>
      </c>
      <c r="G29" s="3" t="s">
        <v>10</v>
      </c>
      <c r="H29" s="3" t="s">
        <v>11</v>
      </c>
      <c r="I29" s="3" t="s">
        <v>12</v>
      </c>
      <c r="J29" s="3" t="s">
        <v>13</v>
      </c>
      <c r="K29" s="3" t="s">
        <v>12</v>
      </c>
      <c r="L29" s="3" t="s">
        <v>14</v>
      </c>
    </row>
    <row r="30" spans="1:12" s="32" customFormat="1" ht="24.75" customHeight="1">
      <c r="A30" s="8" t="s">
        <v>74</v>
      </c>
      <c r="B30" s="8">
        <v>1</v>
      </c>
      <c r="C30" s="9" t="s">
        <v>75</v>
      </c>
      <c r="D30" s="8" t="s">
        <v>17</v>
      </c>
      <c r="E30" s="8" t="s">
        <v>18</v>
      </c>
      <c r="F30" s="10" t="s">
        <v>76</v>
      </c>
      <c r="G30" s="8" t="s">
        <v>20</v>
      </c>
      <c r="H30" s="41">
        <v>71.2</v>
      </c>
      <c r="I30" s="41">
        <f aca="true" t="shared" si="3" ref="I30:I35">H30*0.4</f>
        <v>28.480000000000004</v>
      </c>
      <c r="J30" s="41">
        <v>85.6</v>
      </c>
      <c r="K30" s="41">
        <f aca="true" t="shared" si="4" ref="K30:K35">J30*0.6</f>
        <v>51.35999999999999</v>
      </c>
      <c r="L30" s="51">
        <f aca="true" t="shared" si="5" ref="L30:L35">I30+K30</f>
        <v>79.84</v>
      </c>
    </row>
    <row r="31" spans="1:12" s="32" customFormat="1" ht="24.75" customHeight="1">
      <c r="A31" s="5" t="s">
        <v>74</v>
      </c>
      <c r="B31" s="5">
        <v>2</v>
      </c>
      <c r="C31" s="6" t="s">
        <v>77</v>
      </c>
      <c r="D31" s="5" t="s">
        <v>17</v>
      </c>
      <c r="E31" s="5" t="s">
        <v>18</v>
      </c>
      <c r="F31" s="7" t="s">
        <v>78</v>
      </c>
      <c r="G31" s="5" t="s">
        <v>20</v>
      </c>
      <c r="H31" s="71">
        <v>72.45</v>
      </c>
      <c r="I31" s="71">
        <f t="shared" si="3"/>
        <v>28.980000000000004</v>
      </c>
      <c r="J31" s="71">
        <v>83</v>
      </c>
      <c r="K31" s="71">
        <f t="shared" si="4"/>
        <v>49.8</v>
      </c>
      <c r="L31" s="47">
        <f t="shared" si="5"/>
        <v>78.78</v>
      </c>
    </row>
    <row r="32" spans="1:12" s="32" customFormat="1" ht="24.75" customHeight="1">
      <c r="A32" s="5" t="s">
        <v>74</v>
      </c>
      <c r="B32" s="5">
        <v>3</v>
      </c>
      <c r="C32" s="6" t="s">
        <v>79</v>
      </c>
      <c r="D32" s="5" t="s">
        <v>17</v>
      </c>
      <c r="E32" s="5" t="s">
        <v>18</v>
      </c>
      <c r="F32" s="7" t="s">
        <v>80</v>
      </c>
      <c r="G32" s="5" t="s">
        <v>20</v>
      </c>
      <c r="H32" s="71">
        <v>69.4</v>
      </c>
      <c r="I32" s="71">
        <f t="shared" si="3"/>
        <v>27.760000000000005</v>
      </c>
      <c r="J32" s="71">
        <v>84.2</v>
      </c>
      <c r="K32" s="71">
        <f t="shared" si="4"/>
        <v>50.52</v>
      </c>
      <c r="L32" s="47">
        <f t="shared" si="5"/>
        <v>78.28</v>
      </c>
    </row>
    <row r="33" spans="1:12" s="32" customFormat="1" ht="24.75" customHeight="1">
      <c r="A33" s="5" t="s">
        <v>74</v>
      </c>
      <c r="B33" s="5">
        <v>4</v>
      </c>
      <c r="C33" s="6" t="s">
        <v>81</v>
      </c>
      <c r="D33" s="5" t="s">
        <v>17</v>
      </c>
      <c r="E33" s="5" t="s">
        <v>23</v>
      </c>
      <c r="F33" s="7" t="s">
        <v>82</v>
      </c>
      <c r="G33" s="5" t="s">
        <v>20</v>
      </c>
      <c r="H33" s="71">
        <v>67.6</v>
      </c>
      <c r="I33" s="71">
        <f t="shared" si="3"/>
        <v>27.04</v>
      </c>
      <c r="J33" s="71">
        <v>80.2</v>
      </c>
      <c r="K33" s="71">
        <f t="shared" si="4"/>
        <v>48.12</v>
      </c>
      <c r="L33" s="47">
        <f t="shared" si="5"/>
        <v>75.16</v>
      </c>
    </row>
    <row r="34" spans="1:12" s="32" customFormat="1" ht="24.75" customHeight="1">
      <c r="A34" s="5" t="s">
        <v>74</v>
      </c>
      <c r="B34" s="5">
        <v>5</v>
      </c>
      <c r="C34" s="6" t="s">
        <v>83</v>
      </c>
      <c r="D34" s="5" t="s">
        <v>17</v>
      </c>
      <c r="E34" s="5" t="s">
        <v>18</v>
      </c>
      <c r="F34" s="7" t="s">
        <v>84</v>
      </c>
      <c r="G34" s="5" t="s">
        <v>20</v>
      </c>
      <c r="H34" s="71">
        <v>61.7</v>
      </c>
      <c r="I34" s="71">
        <f t="shared" si="3"/>
        <v>24.680000000000003</v>
      </c>
      <c r="J34" s="71">
        <v>83</v>
      </c>
      <c r="K34" s="71">
        <f t="shared" si="4"/>
        <v>49.8</v>
      </c>
      <c r="L34" s="47">
        <f t="shared" si="5"/>
        <v>74.48</v>
      </c>
    </row>
    <row r="35" spans="1:12" s="32" customFormat="1" ht="24.75" customHeight="1">
      <c r="A35" s="5" t="s">
        <v>74</v>
      </c>
      <c r="B35" s="5">
        <v>6</v>
      </c>
      <c r="C35" s="6" t="s">
        <v>85</v>
      </c>
      <c r="D35" s="5" t="s">
        <v>17</v>
      </c>
      <c r="E35" s="5" t="s">
        <v>18</v>
      </c>
      <c r="F35" s="7" t="s">
        <v>86</v>
      </c>
      <c r="G35" s="5" t="s">
        <v>20</v>
      </c>
      <c r="H35" s="71">
        <v>72.35</v>
      </c>
      <c r="I35" s="71">
        <f t="shared" si="3"/>
        <v>28.939999999999998</v>
      </c>
      <c r="J35" s="71">
        <v>0</v>
      </c>
      <c r="K35" s="71">
        <f t="shared" si="4"/>
        <v>0</v>
      </c>
      <c r="L35" s="47">
        <f t="shared" si="5"/>
        <v>28.939999999999998</v>
      </c>
    </row>
  </sheetData>
  <sheetProtection/>
  <autoFilter ref="A29:L35">
    <sortState ref="A30:L35">
      <sortCondition descending="1" sortBy="value" ref="L30:L35"/>
    </sortState>
  </autoFilter>
  <mergeCells count="2">
    <mergeCell ref="A1:L1"/>
    <mergeCell ref="A28:L28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6">
      <selection activeCell="N29" sqref="N29"/>
    </sheetView>
  </sheetViews>
  <sheetFormatPr defaultColWidth="9.00390625" defaultRowHeight="14.25"/>
  <cols>
    <col min="2" max="2" width="6.50390625" style="0" customWidth="1"/>
    <col min="4" max="4" width="6.875" style="0" hidden="1" customWidth="1"/>
    <col min="5" max="5" width="9.00390625" style="0" hidden="1" customWidth="1"/>
    <col min="6" max="6" width="11.875" style="0" hidden="1" customWidth="1"/>
    <col min="7" max="7" width="8.50390625" style="0" customWidth="1"/>
    <col min="8" max="8" width="11.25390625" style="67" customWidth="1"/>
    <col min="9" max="9" width="10.75390625" style="0" customWidth="1"/>
    <col min="10" max="10" width="10.125" style="0" customWidth="1"/>
    <col min="11" max="11" width="9.875" style="0" customWidth="1"/>
    <col min="12" max="12" width="10.50390625" style="0" customWidth="1"/>
  </cols>
  <sheetData>
    <row r="1" spans="1:12" ht="60" customHeight="1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1" customFormat="1" ht="30" customHeight="1">
      <c r="A2" s="3" t="s">
        <v>0</v>
      </c>
      <c r="B2" s="3" t="s">
        <v>1</v>
      </c>
      <c r="C2" s="3" t="s">
        <v>2</v>
      </c>
      <c r="D2" s="3" t="s">
        <v>7</v>
      </c>
      <c r="E2" s="3" t="s">
        <v>8</v>
      </c>
      <c r="F2" s="4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12</v>
      </c>
      <c r="L2" s="3" t="s">
        <v>14</v>
      </c>
    </row>
    <row r="3" spans="1:12" s="1" customFormat="1" ht="21" customHeight="1">
      <c r="A3" s="8" t="s">
        <v>15</v>
      </c>
      <c r="B3" s="8">
        <v>1</v>
      </c>
      <c r="C3" s="9" t="s">
        <v>87</v>
      </c>
      <c r="D3" s="8" t="s">
        <v>17</v>
      </c>
      <c r="E3" s="8" t="s">
        <v>18</v>
      </c>
      <c r="F3" s="10" t="s">
        <v>88</v>
      </c>
      <c r="G3" s="8" t="s">
        <v>20</v>
      </c>
      <c r="H3" s="41">
        <v>83.65</v>
      </c>
      <c r="I3" s="69">
        <f aca="true" t="shared" si="0" ref="I3:I20">H3*0.4</f>
        <v>33.46</v>
      </c>
      <c r="J3" s="69">
        <v>84.2</v>
      </c>
      <c r="K3" s="69">
        <f aca="true" t="shared" si="1" ref="K3:K20">J3*0.6</f>
        <v>50.52</v>
      </c>
      <c r="L3" s="70">
        <f aca="true" t="shared" si="2" ref="L3:L20">I3+K3</f>
        <v>83.98</v>
      </c>
    </row>
    <row r="4" spans="1:12" s="1" customFormat="1" ht="21" customHeight="1">
      <c r="A4" s="5" t="s">
        <v>15</v>
      </c>
      <c r="B4" s="5">
        <v>2</v>
      </c>
      <c r="C4" s="6" t="s">
        <v>89</v>
      </c>
      <c r="D4" s="5" t="s">
        <v>17</v>
      </c>
      <c r="E4" s="5" t="s">
        <v>23</v>
      </c>
      <c r="F4" s="7" t="s">
        <v>90</v>
      </c>
      <c r="G4" s="5" t="s">
        <v>20</v>
      </c>
      <c r="H4" s="71">
        <v>78</v>
      </c>
      <c r="I4" s="72">
        <f t="shared" si="0"/>
        <v>31.200000000000003</v>
      </c>
      <c r="J4" s="72">
        <v>85.2</v>
      </c>
      <c r="K4" s="72">
        <f t="shared" si="1"/>
        <v>51.12</v>
      </c>
      <c r="L4" s="73">
        <f t="shared" si="2"/>
        <v>82.32</v>
      </c>
    </row>
    <row r="5" spans="1:12" s="1" customFormat="1" ht="21" customHeight="1">
      <c r="A5" s="5" t="s">
        <v>15</v>
      </c>
      <c r="B5" s="8">
        <v>3</v>
      </c>
      <c r="C5" s="6" t="s">
        <v>91</v>
      </c>
      <c r="D5" s="5" t="s">
        <v>17</v>
      </c>
      <c r="E5" s="5" t="s">
        <v>18</v>
      </c>
      <c r="F5" s="7" t="s">
        <v>92</v>
      </c>
      <c r="G5" s="5" t="s">
        <v>20</v>
      </c>
      <c r="H5" s="71">
        <v>72.6</v>
      </c>
      <c r="I5" s="72">
        <f t="shared" si="0"/>
        <v>29.04</v>
      </c>
      <c r="J5" s="72">
        <v>88.2</v>
      </c>
      <c r="K5" s="72">
        <f t="shared" si="1"/>
        <v>52.92</v>
      </c>
      <c r="L5" s="73">
        <f t="shared" si="2"/>
        <v>81.96000000000001</v>
      </c>
    </row>
    <row r="6" spans="1:12" s="1" customFormat="1" ht="21" customHeight="1">
      <c r="A6" s="5" t="s">
        <v>15</v>
      </c>
      <c r="B6" s="5">
        <v>4</v>
      </c>
      <c r="C6" s="6" t="s">
        <v>93</v>
      </c>
      <c r="D6" s="5" t="s">
        <v>17</v>
      </c>
      <c r="E6" s="5" t="s">
        <v>18</v>
      </c>
      <c r="F6" s="7" t="s">
        <v>94</v>
      </c>
      <c r="G6" s="5" t="s">
        <v>20</v>
      </c>
      <c r="H6" s="71">
        <v>76.2</v>
      </c>
      <c r="I6" s="72">
        <f t="shared" si="0"/>
        <v>30.480000000000004</v>
      </c>
      <c r="J6" s="72">
        <v>85</v>
      </c>
      <c r="K6" s="72">
        <f t="shared" si="1"/>
        <v>51</v>
      </c>
      <c r="L6" s="73">
        <f t="shared" si="2"/>
        <v>81.48</v>
      </c>
    </row>
    <row r="7" spans="1:12" s="1" customFormat="1" ht="21" customHeight="1">
      <c r="A7" s="5" t="s">
        <v>15</v>
      </c>
      <c r="B7" s="8">
        <v>5</v>
      </c>
      <c r="C7" s="6" t="s">
        <v>95</v>
      </c>
      <c r="D7" s="5" t="s">
        <v>17</v>
      </c>
      <c r="E7" s="5" t="s">
        <v>18</v>
      </c>
      <c r="F7" s="7" t="s">
        <v>96</v>
      </c>
      <c r="G7" s="5" t="s">
        <v>20</v>
      </c>
      <c r="H7" s="71">
        <v>75.75</v>
      </c>
      <c r="I7" s="72">
        <f t="shared" si="0"/>
        <v>30.3</v>
      </c>
      <c r="J7" s="72">
        <v>83.4</v>
      </c>
      <c r="K7" s="72">
        <f t="shared" si="1"/>
        <v>50.04</v>
      </c>
      <c r="L7" s="73">
        <f t="shared" si="2"/>
        <v>80.34</v>
      </c>
    </row>
    <row r="8" spans="1:12" s="1" customFormat="1" ht="21" customHeight="1">
      <c r="A8" s="5" t="s">
        <v>15</v>
      </c>
      <c r="B8" s="5">
        <v>6</v>
      </c>
      <c r="C8" s="6" t="s">
        <v>97</v>
      </c>
      <c r="D8" s="5" t="s">
        <v>17</v>
      </c>
      <c r="E8" s="5" t="s">
        <v>35</v>
      </c>
      <c r="F8" s="7" t="s">
        <v>98</v>
      </c>
      <c r="G8" s="5" t="s">
        <v>20</v>
      </c>
      <c r="H8" s="71">
        <v>72.9</v>
      </c>
      <c r="I8" s="72">
        <f t="shared" si="0"/>
        <v>29.160000000000004</v>
      </c>
      <c r="J8" s="72">
        <v>83.8</v>
      </c>
      <c r="K8" s="72">
        <f t="shared" si="1"/>
        <v>50.279999999999994</v>
      </c>
      <c r="L8" s="73">
        <f t="shared" si="2"/>
        <v>79.44</v>
      </c>
    </row>
    <row r="9" spans="1:12" s="1" customFormat="1" ht="21" customHeight="1">
      <c r="A9" s="5" t="s">
        <v>15</v>
      </c>
      <c r="B9" s="8">
        <v>7</v>
      </c>
      <c r="C9" s="6" t="s">
        <v>99</v>
      </c>
      <c r="D9" s="5" t="s">
        <v>100</v>
      </c>
      <c r="E9" s="5" t="s">
        <v>35</v>
      </c>
      <c r="F9" s="7" t="s">
        <v>101</v>
      </c>
      <c r="G9" s="5" t="s">
        <v>20</v>
      </c>
      <c r="H9" s="71">
        <v>66.85</v>
      </c>
      <c r="I9" s="72">
        <f t="shared" si="0"/>
        <v>26.74</v>
      </c>
      <c r="J9" s="72">
        <v>87</v>
      </c>
      <c r="K9" s="72">
        <f t="shared" si="1"/>
        <v>52.199999999999996</v>
      </c>
      <c r="L9" s="73">
        <f t="shared" si="2"/>
        <v>78.94</v>
      </c>
    </row>
    <row r="10" spans="1:12" s="1" customFormat="1" ht="21" customHeight="1">
      <c r="A10" s="5" t="s">
        <v>15</v>
      </c>
      <c r="B10" s="5">
        <v>8</v>
      </c>
      <c r="C10" s="6" t="s">
        <v>102</v>
      </c>
      <c r="D10" s="5" t="s">
        <v>22</v>
      </c>
      <c r="E10" s="5" t="s">
        <v>18</v>
      </c>
      <c r="F10" s="7" t="s">
        <v>103</v>
      </c>
      <c r="G10" s="5" t="s">
        <v>20</v>
      </c>
      <c r="H10" s="71">
        <v>70.4</v>
      </c>
      <c r="I10" s="72">
        <f t="shared" si="0"/>
        <v>28.160000000000004</v>
      </c>
      <c r="J10" s="72">
        <v>84.6</v>
      </c>
      <c r="K10" s="72">
        <f t="shared" si="1"/>
        <v>50.76</v>
      </c>
      <c r="L10" s="73">
        <f t="shared" si="2"/>
        <v>78.92</v>
      </c>
    </row>
    <row r="11" spans="1:12" s="1" customFormat="1" ht="21" customHeight="1">
      <c r="A11" s="5" t="s">
        <v>15</v>
      </c>
      <c r="B11" s="8">
        <v>9</v>
      </c>
      <c r="C11" s="6" t="s">
        <v>104</v>
      </c>
      <c r="D11" s="5" t="s">
        <v>22</v>
      </c>
      <c r="E11" s="5" t="s">
        <v>18</v>
      </c>
      <c r="F11" s="7" t="s">
        <v>105</v>
      </c>
      <c r="G11" s="5" t="s">
        <v>20</v>
      </c>
      <c r="H11" s="71">
        <v>64.75</v>
      </c>
      <c r="I11" s="72">
        <f t="shared" si="0"/>
        <v>25.900000000000002</v>
      </c>
      <c r="J11" s="72">
        <v>86.6</v>
      </c>
      <c r="K11" s="72">
        <f t="shared" si="1"/>
        <v>51.959999999999994</v>
      </c>
      <c r="L11" s="73">
        <f t="shared" si="2"/>
        <v>77.86</v>
      </c>
    </row>
    <row r="12" spans="1:12" s="1" customFormat="1" ht="21" customHeight="1">
      <c r="A12" s="5" t="s">
        <v>15</v>
      </c>
      <c r="B12" s="5">
        <v>10</v>
      </c>
      <c r="C12" s="6" t="s">
        <v>106</v>
      </c>
      <c r="D12" s="5" t="s">
        <v>22</v>
      </c>
      <c r="E12" s="5" t="s">
        <v>66</v>
      </c>
      <c r="F12" s="7" t="s">
        <v>107</v>
      </c>
      <c r="G12" s="5" t="s">
        <v>108</v>
      </c>
      <c r="H12" s="71">
        <v>62.35</v>
      </c>
      <c r="I12" s="72">
        <f t="shared" si="0"/>
        <v>24.94</v>
      </c>
      <c r="J12" s="72">
        <v>87.4</v>
      </c>
      <c r="K12" s="72">
        <f t="shared" si="1"/>
        <v>52.440000000000005</v>
      </c>
      <c r="L12" s="73">
        <f t="shared" si="2"/>
        <v>77.38000000000001</v>
      </c>
    </row>
    <row r="13" spans="1:12" s="1" customFormat="1" ht="21" customHeight="1">
      <c r="A13" s="5" t="s">
        <v>15</v>
      </c>
      <c r="B13" s="8">
        <v>11</v>
      </c>
      <c r="C13" s="6" t="s">
        <v>109</v>
      </c>
      <c r="D13" s="5" t="s">
        <v>17</v>
      </c>
      <c r="E13" s="5" t="s">
        <v>18</v>
      </c>
      <c r="F13" s="7" t="s">
        <v>110</v>
      </c>
      <c r="G13" s="5" t="s">
        <v>20</v>
      </c>
      <c r="H13" s="71">
        <v>71.45</v>
      </c>
      <c r="I13" s="72">
        <f t="shared" si="0"/>
        <v>28.580000000000002</v>
      </c>
      <c r="J13" s="72">
        <v>80.6</v>
      </c>
      <c r="K13" s="72">
        <f t="shared" si="1"/>
        <v>48.35999999999999</v>
      </c>
      <c r="L13" s="73">
        <f t="shared" si="2"/>
        <v>76.94</v>
      </c>
    </row>
    <row r="14" spans="1:12" s="1" customFormat="1" ht="21" customHeight="1">
      <c r="A14" s="5" t="s">
        <v>15</v>
      </c>
      <c r="B14" s="5">
        <v>12</v>
      </c>
      <c r="C14" s="6" t="s">
        <v>111</v>
      </c>
      <c r="D14" s="5" t="s">
        <v>17</v>
      </c>
      <c r="E14" s="5" t="s">
        <v>18</v>
      </c>
      <c r="F14" s="7" t="s">
        <v>112</v>
      </c>
      <c r="G14" s="5" t="s">
        <v>20</v>
      </c>
      <c r="H14" s="71">
        <v>65.2</v>
      </c>
      <c r="I14" s="72">
        <f t="shared" si="0"/>
        <v>26.080000000000002</v>
      </c>
      <c r="J14" s="72">
        <v>82.6</v>
      </c>
      <c r="K14" s="72">
        <f t="shared" si="1"/>
        <v>49.559999999999995</v>
      </c>
      <c r="L14" s="73">
        <f t="shared" si="2"/>
        <v>75.64</v>
      </c>
    </row>
    <row r="15" spans="1:12" s="1" customFormat="1" ht="21" customHeight="1">
      <c r="A15" s="5" t="s">
        <v>15</v>
      </c>
      <c r="B15" s="8">
        <v>13</v>
      </c>
      <c r="C15" s="6" t="s">
        <v>113</v>
      </c>
      <c r="D15" s="5" t="s">
        <v>22</v>
      </c>
      <c r="E15" s="5" t="s">
        <v>18</v>
      </c>
      <c r="F15" s="7" t="s">
        <v>114</v>
      </c>
      <c r="G15" s="5" t="s">
        <v>20</v>
      </c>
      <c r="H15" s="71">
        <v>64.15</v>
      </c>
      <c r="I15" s="72">
        <f t="shared" si="0"/>
        <v>25.660000000000004</v>
      </c>
      <c r="J15" s="72">
        <v>82.6</v>
      </c>
      <c r="K15" s="72">
        <f t="shared" si="1"/>
        <v>49.559999999999995</v>
      </c>
      <c r="L15" s="73">
        <f t="shared" si="2"/>
        <v>75.22</v>
      </c>
    </row>
    <row r="16" spans="1:12" s="1" customFormat="1" ht="21" customHeight="1">
      <c r="A16" s="5" t="s">
        <v>15</v>
      </c>
      <c r="B16" s="5">
        <v>14</v>
      </c>
      <c r="C16" s="6" t="s">
        <v>115</v>
      </c>
      <c r="D16" s="5" t="s">
        <v>17</v>
      </c>
      <c r="E16" s="5" t="s">
        <v>18</v>
      </c>
      <c r="F16" s="7" t="s">
        <v>116</v>
      </c>
      <c r="G16" s="5" t="s">
        <v>108</v>
      </c>
      <c r="H16" s="71">
        <v>64.95</v>
      </c>
      <c r="I16" s="72">
        <f t="shared" si="0"/>
        <v>25.980000000000004</v>
      </c>
      <c r="J16" s="72">
        <v>80.8</v>
      </c>
      <c r="K16" s="72">
        <f t="shared" si="1"/>
        <v>48.48</v>
      </c>
      <c r="L16" s="73">
        <f t="shared" si="2"/>
        <v>74.46000000000001</v>
      </c>
    </row>
    <row r="17" spans="1:12" s="1" customFormat="1" ht="21" customHeight="1">
      <c r="A17" s="5" t="s">
        <v>15</v>
      </c>
      <c r="B17" s="8">
        <v>15</v>
      </c>
      <c r="C17" s="6" t="s">
        <v>117</v>
      </c>
      <c r="D17" s="5" t="s">
        <v>17</v>
      </c>
      <c r="E17" s="5" t="s">
        <v>18</v>
      </c>
      <c r="F17" s="7" t="s">
        <v>118</v>
      </c>
      <c r="G17" s="5" t="s">
        <v>119</v>
      </c>
      <c r="H17" s="71">
        <v>63.5</v>
      </c>
      <c r="I17" s="72">
        <f t="shared" si="0"/>
        <v>25.400000000000002</v>
      </c>
      <c r="J17" s="72">
        <v>81.6</v>
      </c>
      <c r="K17" s="72">
        <f t="shared" si="1"/>
        <v>48.959999999999994</v>
      </c>
      <c r="L17" s="73">
        <f t="shared" si="2"/>
        <v>74.36</v>
      </c>
    </row>
    <row r="18" spans="1:12" s="1" customFormat="1" ht="21" customHeight="1">
      <c r="A18" s="5" t="s">
        <v>15</v>
      </c>
      <c r="B18" s="5">
        <v>16</v>
      </c>
      <c r="C18" s="6" t="s">
        <v>120</v>
      </c>
      <c r="D18" s="5" t="s">
        <v>22</v>
      </c>
      <c r="E18" s="5" t="s">
        <v>66</v>
      </c>
      <c r="F18" s="7" t="s">
        <v>121</v>
      </c>
      <c r="G18" s="5" t="s">
        <v>20</v>
      </c>
      <c r="H18" s="71">
        <v>72.9</v>
      </c>
      <c r="I18" s="72">
        <f t="shared" si="0"/>
        <v>29.160000000000004</v>
      </c>
      <c r="J18" s="72">
        <v>74</v>
      </c>
      <c r="K18" s="72">
        <f t="shared" si="1"/>
        <v>44.4</v>
      </c>
      <c r="L18" s="73">
        <f t="shared" si="2"/>
        <v>73.56</v>
      </c>
    </row>
    <row r="19" spans="1:12" s="1" customFormat="1" ht="21" customHeight="1">
      <c r="A19" s="5" t="s">
        <v>15</v>
      </c>
      <c r="B19" s="8">
        <v>17</v>
      </c>
      <c r="C19" s="6" t="s">
        <v>122</v>
      </c>
      <c r="D19" s="5" t="s">
        <v>22</v>
      </c>
      <c r="E19" s="5" t="s">
        <v>18</v>
      </c>
      <c r="F19" s="7" t="s">
        <v>123</v>
      </c>
      <c r="G19" s="5" t="s">
        <v>108</v>
      </c>
      <c r="H19" s="71">
        <v>64.2</v>
      </c>
      <c r="I19" s="72">
        <f t="shared" si="0"/>
        <v>25.680000000000003</v>
      </c>
      <c r="J19" s="72">
        <v>79.6</v>
      </c>
      <c r="K19" s="72">
        <f t="shared" si="1"/>
        <v>47.76</v>
      </c>
      <c r="L19" s="73">
        <f t="shared" si="2"/>
        <v>73.44</v>
      </c>
    </row>
    <row r="20" spans="1:12" s="1" customFormat="1" ht="21" customHeight="1">
      <c r="A20" s="5" t="s">
        <v>15</v>
      </c>
      <c r="B20" s="5">
        <v>18</v>
      </c>
      <c r="C20" s="6" t="s">
        <v>124</v>
      </c>
      <c r="D20" s="5" t="s">
        <v>22</v>
      </c>
      <c r="E20" s="5" t="s">
        <v>18</v>
      </c>
      <c r="F20" s="7" t="s">
        <v>125</v>
      </c>
      <c r="G20" s="5" t="s">
        <v>20</v>
      </c>
      <c r="H20" s="71">
        <v>68.3</v>
      </c>
      <c r="I20" s="72">
        <f t="shared" si="0"/>
        <v>27.32</v>
      </c>
      <c r="J20" s="72"/>
      <c r="K20" s="72">
        <f t="shared" si="1"/>
        <v>0</v>
      </c>
      <c r="L20" s="73">
        <f t="shared" si="2"/>
        <v>27.32</v>
      </c>
    </row>
    <row r="21" spans="1:12" s="1" customFormat="1" ht="24.75" customHeight="1">
      <c r="A21" s="68"/>
      <c r="B21" s="16"/>
      <c r="C21" s="16"/>
      <c r="D21" s="16"/>
      <c r="E21" s="16"/>
      <c r="F21" s="17"/>
      <c r="G21" s="16"/>
      <c r="H21" s="74"/>
      <c r="I21" s="75"/>
      <c r="J21" s="76"/>
      <c r="K21" s="75"/>
      <c r="L21" s="77"/>
    </row>
    <row r="22" spans="1:12" ht="66" customHeight="1">
      <c r="A22" s="91" t="s">
        <v>284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1:12" s="1" customFormat="1" ht="42" customHeight="1">
      <c r="A23" s="3" t="s">
        <v>0</v>
      </c>
      <c r="B23" s="3" t="s">
        <v>1</v>
      </c>
      <c r="C23" s="3" t="s">
        <v>2</v>
      </c>
      <c r="D23" s="3" t="s">
        <v>7</v>
      </c>
      <c r="E23" s="3" t="s">
        <v>8</v>
      </c>
      <c r="F23" s="4" t="s">
        <v>9</v>
      </c>
      <c r="G23" s="3" t="s">
        <v>10</v>
      </c>
      <c r="H23" s="3" t="s">
        <v>11</v>
      </c>
      <c r="I23" s="3" t="s">
        <v>12</v>
      </c>
      <c r="J23" s="3" t="s">
        <v>13</v>
      </c>
      <c r="K23" s="3" t="s">
        <v>12</v>
      </c>
      <c r="L23" s="3" t="s">
        <v>14</v>
      </c>
    </row>
    <row r="24" spans="1:12" s="32" customFormat="1" ht="24.75" customHeight="1">
      <c r="A24" s="5" t="s">
        <v>74</v>
      </c>
      <c r="B24" s="5">
        <v>1</v>
      </c>
      <c r="C24" s="6" t="s">
        <v>126</v>
      </c>
      <c r="D24" s="5" t="s">
        <v>17</v>
      </c>
      <c r="E24" s="5" t="s">
        <v>18</v>
      </c>
      <c r="F24" s="7" t="s">
        <v>127</v>
      </c>
      <c r="G24" s="5" t="s">
        <v>20</v>
      </c>
      <c r="H24" s="71">
        <v>68.95</v>
      </c>
      <c r="I24" s="41">
        <f>H24*0.4</f>
        <v>27.580000000000002</v>
      </c>
      <c r="J24" s="41">
        <v>90.8</v>
      </c>
      <c r="K24" s="41">
        <f>J24*0.6</f>
        <v>54.48</v>
      </c>
      <c r="L24" s="70">
        <f>I24+K24</f>
        <v>82.06</v>
      </c>
    </row>
    <row r="25" spans="1:12" s="32" customFormat="1" ht="24.75" customHeight="1">
      <c r="A25" s="5" t="s">
        <v>74</v>
      </c>
      <c r="B25" s="5">
        <v>2</v>
      </c>
      <c r="C25" s="6" t="s">
        <v>128</v>
      </c>
      <c r="D25" s="5" t="s">
        <v>129</v>
      </c>
      <c r="E25" s="5" t="s">
        <v>18</v>
      </c>
      <c r="F25" s="7" t="s">
        <v>130</v>
      </c>
      <c r="G25" s="5" t="s">
        <v>20</v>
      </c>
      <c r="H25" s="71">
        <v>72.2</v>
      </c>
      <c r="I25" s="41">
        <f>H25*0.4</f>
        <v>28.880000000000003</v>
      </c>
      <c r="J25" s="41">
        <v>87.8</v>
      </c>
      <c r="K25" s="41">
        <f>J25*0.6</f>
        <v>52.68</v>
      </c>
      <c r="L25" s="70">
        <f>I25+K25</f>
        <v>81.56</v>
      </c>
    </row>
    <row r="26" spans="1:12" s="32" customFormat="1" ht="24.75" customHeight="1">
      <c r="A26" s="5" t="s">
        <v>74</v>
      </c>
      <c r="B26" s="5">
        <v>3</v>
      </c>
      <c r="C26" s="6" t="s">
        <v>131</v>
      </c>
      <c r="D26" s="5" t="s">
        <v>17</v>
      </c>
      <c r="E26" s="5" t="s">
        <v>47</v>
      </c>
      <c r="F26" s="7" t="s">
        <v>132</v>
      </c>
      <c r="G26" s="5" t="s">
        <v>20</v>
      </c>
      <c r="H26" s="71">
        <v>72.45</v>
      </c>
      <c r="I26" s="41">
        <f>H26*0.4</f>
        <v>28.980000000000004</v>
      </c>
      <c r="J26" s="41">
        <v>81.2</v>
      </c>
      <c r="K26" s="41">
        <f>J26*0.6</f>
        <v>48.72</v>
      </c>
      <c r="L26" s="70">
        <f>I26+K26</f>
        <v>77.7</v>
      </c>
    </row>
    <row r="27" spans="1:12" s="32" customFormat="1" ht="24.75" customHeight="1">
      <c r="A27" s="8" t="s">
        <v>74</v>
      </c>
      <c r="B27" s="8">
        <v>4</v>
      </c>
      <c r="C27" s="9" t="s">
        <v>133</v>
      </c>
      <c r="D27" s="8" t="s">
        <v>134</v>
      </c>
      <c r="E27" s="8" t="s">
        <v>23</v>
      </c>
      <c r="F27" s="10" t="s">
        <v>135</v>
      </c>
      <c r="G27" s="8" t="s">
        <v>20</v>
      </c>
      <c r="H27" s="41">
        <v>75.4</v>
      </c>
      <c r="I27" s="41">
        <f>H27*0.4</f>
        <v>30.160000000000004</v>
      </c>
      <c r="J27" s="41">
        <v>70</v>
      </c>
      <c r="K27" s="41">
        <f>J27*0.6</f>
        <v>42</v>
      </c>
      <c r="L27" s="70">
        <f>I27+K27</f>
        <v>72.16</v>
      </c>
    </row>
  </sheetData>
  <sheetProtection/>
  <autoFilter ref="A2:L2">
    <sortState ref="A3:L27">
      <sortCondition descending="1" sortBy="value" ref="L3:L27"/>
    </sortState>
  </autoFilter>
  <mergeCells count="2">
    <mergeCell ref="A1:L1"/>
    <mergeCell ref="A22:L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O5" sqref="O5"/>
    </sheetView>
  </sheetViews>
  <sheetFormatPr defaultColWidth="9.00390625" defaultRowHeight="14.25"/>
  <cols>
    <col min="2" max="2" width="6.50390625" style="0" customWidth="1"/>
    <col min="4" max="4" width="6.875" style="0" hidden="1" customWidth="1"/>
    <col min="5" max="5" width="9.00390625" style="0" hidden="1" customWidth="1"/>
    <col min="6" max="6" width="11.875" style="0" hidden="1" customWidth="1"/>
    <col min="7" max="7" width="9.875" style="0" customWidth="1"/>
    <col min="8" max="8" width="11.25390625" style="0" customWidth="1"/>
    <col min="9" max="9" width="10.75390625" style="0" customWidth="1"/>
    <col min="10" max="10" width="10.125" style="0" customWidth="1"/>
    <col min="11" max="11" width="9.875" style="0" customWidth="1"/>
    <col min="12" max="12" width="10.50390625" style="0" customWidth="1"/>
  </cols>
  <sheetData>
    <row r="1" spans="1:12" ht="59.25" customHeight="1">
      <c r="A1" s="91" t="s">
        <v>282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1" customFormat="1" ht="42" customHeight="1">
      <c r="A2" s="3" t="s">
        <v>0</v>
      </c>
      <c r="B2" s="3" t="s">
        <v>1</v>
      </c>
      <c r="C2" s="3" t="s">
        <v>2</v>
      </c>
      <c r="D2" s="3" t="s">
        <v>7</v>
      </c>
      <c r="E2" s="3" t="s">
        <v>8</v>
      </c>
      <c r="F2" s="4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12</v>
      </c>
      <c r="L2" s="3" t="s">
        <v>14</v>
      </c>
    </row>
    <row r="3" spans="1:12" s="1" customFormat="1" ht="24.75" customHeight="1">
      <c r="A3" s="8" t="s">
        <v>15</v>
      </c>
      <c r="B3" s="8">
        <v>1</v>
      </c>
      <c r="C3" s="9" t="s">
        <v>136</v>
      </c>
      <c r="D3" s="8" t="s">
        <v>17</v>
      </c>
      <c r="E3" s="8" t="s">
        <v>18</v>
      </c>
      <c r="F3" s="10" t="s">
        <v>137</v>
      </c>
      <c r="G3" s="8" t="s">
        <v>20</v>
      </c>
      <c r="H3" s="55">
        <v>72.05</v>
      </c>
      <c r="I3" s="55">
        <f aca="true" t="shared" si="0" ref="I3:I17">H3*0.4</f>
        <v>28.82</v>
      </c>
      <c r="J3" s="55">
        <v>87.2</v>
      </c>
      <c r="K3" s="55">
        <f aca="true" t="shared" si="1" ref="K3:K17">J3*0.6</f>
        <v>52.32</v>
      </c>
      <c r="L3" s="56">
        <f aca="true" t="shared" si="2" ref="L3:L17">I3+K3</f>
        <v>81.14</v>
      </c>
    </row>
    <row r="4" spans="1:12" s="1" customFormat="1" ht="24.75" customHeight="1">
      <c r="A4" s="8" t="s">
        <v>15</v>
      </c>
      <c r="B4" s="8">
        <v>2</v>
      </c>
      <c r="C4" s="9" t="s">
        <v>138</v>
      </c>
      <c r="D4" s="8" t="s">
        <v>100</v>
      </c>
      <c r="E4" s="8" t="s">
        <v>66</v>
      </c>
      <c r="F4" s="10" t="s">
        <v>139</v>
      </c>
      <c r="G4" s="8" t="s">
        <v>20</v>
      </c>
      <c r="H4" s="57">
        <v>70.25</v>
      </c>
      <c r="I4" s="57">
        <f t="shared" si="0"/>
        <v>28.1</v>
      </c>
      <c r="J4" s="57">
        <v>88.2</v>
      </c>
      <c r="K4" s="57">
        <f t="shared" si="1"/>
        <v>52.92</v>
      </c>
      <c r="L4" s="56">
        <f t="shared" si="2"/>
        <v>81.02000000000001</v>
      </c>
    </row>
    <row r="5" spans="1:12" s="1" customFormat="1" ht="24.75" customHeight="1">
      <c r="A5" s="5" t="s">
        <v>15</v>
      </c>
      <c r="B5" s="5">
        <v>3</v>
      </c>
      <c r="C5" s="6" t="s">
        <v>140</v>
      </c>
      <c r="D5" s="5" t="s">
        <v>17</v>
      </c>
      <c r="E5" s="5" t="s">
        <v>18</v>
      </c>
      <c r="F5" s="7" t="s">
        <v>141</v>
      </c>
      <c r="G5" s="5" t="s">
        <v>20</v>
      </c>
      <c r="H5" s="58">
        <v>70.45</v>
      </c>
      <c r="I5" s="58">
        <f t="shared" si="0"/>
        <v>28.180000000000003</v>
      </c>
      <c r="J5" s="58">
        <v>87.4</v>
      </c>
      <c r="K5" s="58">
        <f t="shared" si="1"/>
        <v>52.440000000000005</v>
      </c>
      <c r="L5" s="59">
        <f t="shared" si="2"/>
        <v>80.62</v>
      </c>
    </row>
    <row r="6" spans="1:12" s="1" customFormat="1" ht="24.75" customHeight="1">
      <c r="A6" s="5" t="s">
        <v>15</v>
      </c>
      <c r="B6" s="5">
        <v>4</v>
      </c>
      <c r="C6" s="6" t="s">
        <v>142</v>
      </c>
      <c r="D6" s="5" t="s">
        <v>100</v>
      </c>
      <c r="E6" s="5" t="s">
        <v>66</v>
      </c>
      <c r="F6" s="7" t="s">
        <v>143</v>
      </c>
      <c r="G6" s="5" t="s">
        <v>20</v>
      </c>
      <c r="H6" s="58">
        <v>70.5</v>
      </c>
      <c r="I6" s="58">
        <f t="shared" si="0"/>
        <v>28.200000000000003</v>
      </c>
      <c r="J6" s="58">
        <v>87</v>
      </c>
      <c r="K6" s="58">
        <f t="shared" si="1"/>
        <v>52.199999999999996</v>
      </c>
      <c r="L6" s="59">
        <f t="shared" si="2"/>
        <v>80.4</v>
      </c>
    </row>
    <row r="7" spans="1:12" s="1" customFormat="1" ht="24.75" customHeight="1">
      <c r="A7" s="5" t="s">
        <v>15</v>
      </c>
      <c r="B7" s="5">
        <v>5</v>
      </c>
      <c r="C7" s="6" t="s">
        <v>144</v>
      </c>
      <c r="D7" s="5" t="s">
        <v>22</v>
      </c>
      <c r="E7" s="5" t="s">
        <v>18</v>
      </c>
      <c r="F7" s="7" t="s">
        <v>145</v>
      </c>
      <c r="G7" s="5" t="s">
        <v>20</v>
      </c>
      <c r="H7" s="58">
        <v>66.85</v>
      </c>
      <c r="I7" s="58">
        <f t="shared" si="0"/>
        <v>26.74</v>
      </c>
      <c r="J7" s="58">
        <v>86.8</v>
      </c>
      <c r="K7" s="58">
        <f t="shared" si="1"/>
        <v>52.08</v>
      </c>
      <c r="L7" s="59">
        <f t="shared" si="2"/>
        <v>78.82</v>
      </c>
    </row>
    <row r="8" spans="1:12" s="1" customFormat="1" ht="24.75" customHeight="1">
      <c r="A8" s="5" t="s">
        <v>15</v>
      </c>
      <c r="B8" s="5">
        <v>6</v>
      </c>
      <c r="C8" s="6" t="s">
        <v>146</v>
      </c>
      <c r="D8" s="5" t="s">
        <v>17</v>
      </c>
      <c r="E8" s="5" t="s">
        <v>18</v>
      </c>
      <c r="F8" s="7" t="s">
        <v>147</v>
      </c>
      <c r="G8" s="5" t="s">
        <v>20</v>
      </c>
      <c r="H8" s="58">
        <v>68.1</v>
      </c>
      <c r="I8" s="58">
        <f t="shared" si="0"/>
        <v>27.24</v>
      </c>
      <c r="J8" s="58">
        <v>85.8</v>
      </c>
      <c r="K8" s="58">
        <f t="shared" si="1"/>
        <v>51.48</v>
      </c>
      <c r="L8" s="59">
        <f t="shared" si="2"/>
        <v>78.72</v>
      </c>
    </row>
    <row r="9" spans="1:12" s="1" customFormat="1" ht="24.75" customHeight="1">
      <c r="A9" s="5" t="s">
        <v>15</v>
      </c>
      <c r="B9" s="5">
        <v>7</v>
      </c>
      <c r="C9" s="6" t="s">
        <v>148</v>
      </c>
      <c r="D9" s="5" t="s">
        <v>17</v>
      </c>
      <c r="E9" s="5" t="s">
        <v>23</v>
      </c>
      <c r="F9" s="7" t="s">
        <v>149</v>
      </c>
      <c r="G9" s="5" t="s">
        <v>20</v>
      </c>
      <c r="H9" s="58">
        <v>68</v>
      </c>
      <c r="I9" s="58">
        <f t="shared" si="0"/>
        <v>27.200000000000003</v>
      </c>
      <c r="J9" s="58">
        <v>85.4</v>
      </c>
      <c r="K9" s="58">
        <f t="shared" si="1"/>
        <v>51.24</v>
      </c>
      <c r="L9" s="59">
        <f t="shared" si="2"/>
        <v>78.44</v>
      </c>
    </row>
    <row r="10" spans="1:12" s="1" customFormat="1" ht="24.75" customHeight="1">
      <c r="A10" s="5" t="s">
        <v>15</v>
      </c>
      <c r="B10" s="5">
        <v>8</v>
      </c>
      <c r="C10" s="6" t="s">
        <v>150</v>
      </c>
      <c r="D10" s="5" t="s">
        <v>17</v>
      </c>
      <c r="E10" s="5" t="s">
        <v>18</v>
      </c>
      <c r="F10" s="7" t="s">
        <v>151</v>
      </c>
      <c r="G10" s="5" t="s">
        <v>20</v>
      </c>
      <c r="H10" s="58">
        <v>65.85</v>
      </c>
      <c r="I10" s="58">
        <f t="shared" si="0"/>
        <v>26.34</v>
      </c>
      <c r="J10" s="58">
        <v>85</v>
      </c>
      <c r="K10" s="58">
        <f t="shared" si="1"/>
        <v>51</v>
      </c>
      <c r="L10" s="59">
        <f t="shared" si="2"/>
        <v>77.34</v>
      </c>
    </row>
    <row r="11" spans="1:12" s="1" customFormat="1" ht="24.75" customHeight="1">
      <c r="A11" s="5" t="s">
        <v>15</v>
      </c>
      <c r="B11" s="5">
        <v>9</v>
      </c>
      <c r="C11" s="6" t="s">
        <v>152</v>
      </c>
      <c r="D11" s="5" t="s">
        <v>17</v>
      </c>
      <c r="E11" s="5" t="s">
        <v>153</v>
      </c>
      <c r="F11" s="7" t="s">
        <v>154</v>
      </c>
      <c r="G11" s="5" t="s">
        <v>20</v>
      </c>
      <c r="H11" s="58">
        <v>67.85</v>
      </c>
      <c r="I11" s="58">
        <f t="shared" si="0"/>
        <v>27.14</v>
      </c>
      <c r="J11" s="58">
        <v>83.6</v>
      </c>
      <c r="K11" s="58">
        <f t="shared" si="1"/>
        <v>50.16</v>
      </c>
      <c r="L11" s="59">
        <f t="shared" si="2"/>
        <v>77.3</v>
      </c>
    </row>
    <row r="12" spans="1:12" s="1" customFormat="1" ht="24.75" customHeight="1">
      <c r="A12" s="5" t="s">
        <v>15</v>
      </c>
      <c r="B12" s="5">
        <v>10</v>
      </c>
      <c r="C12" s="6" t="s">
        <v>155</v>
      </c>
      <c r="D12" s="5" t="s">
        <v>17</v>
      </c>
      <c r="E12" s="5" t="s">
        <v>18</v>
      </c>
      <c r="F12" s="7" t="s">
        <v>156</v>
      </c>
      <c r="G12" s="5" t="s">
        <v>20</v>
      </c>
      <c r="H12" s="58">
        <v>69.3</v>
      </c>
      <c r="I12" s="58">
        <f t="shared" si="0"/>
        <v>27.72</v>
      </c>
      <c r="J12" s="58">
        <v>80.8</v>
      </c>
      <c r="K12" s="58">
        <f t="shared" si="1"/>
        <v>48.48</v>
      </c>
      <c r="L12" s="59">
        <f t="shared" si="2"/>
        <v>76.19999999999999</v>
      </c>
    </row>
    <row r="13" spans="1:12" s="1" customFormat="1" ht="24.75" customHeight="1">
      <c r="A13" s="5" t="s">
        <v>15</v>
      </c>
      <c r="B13" s="5">
        <v>11</v>
      </c>
      <c r="C13" s="6" t="s">
        <v>157</v>
      </c>
      <c r="D13" s="5" t="s">
        <v>17</v>
      </c>
      <c r="E13" s="5" t="s">
        <v>66</v>
      </c>
      <c r="F13" s="7" t="s">
        <v>158</v>
      </c>
      <c r="G13" s="5" t="s">
        <v>20</v>
      </c>
      <c r="H13" s="58">
        <v>66.9</v>
      </c>
      <c r="I13" s="58">
        <f t="shared" si="0"/>
        <v>26.760000000000005</v>
      </c>
      <c r="J13" s="58">
        <v>81.8</v>
      </c>
      <c r="K13" s="58">
        <f t="shared" si="1"/>
        <v>49.08</v>
      </c>
      <c r="L13" s="59">
        <f t="shared" si="2"/>
        <v>75.84</v>
      </c>
    </row>
    <row r="14" spans="1:12" s="1" customFormat="1" ht="24.75" customHeight="1">
      <c r="A14" s="5" t="s">
        <v>15</v>
      </c>
      <c r="B14" s="5">
        <v>12</v>
      </c>
      <c r="C14" s="6" t="s">
        <v>159</v>
      </c>
      <c r="D14" s="5" t="s">
        <v>17</v>
      </c>
      <c r="E14" s="5" t="s">
        <v>66</v>
      </c>
      <c r="F14" s="7" t="s">
        <v>160</v>
      </c>
      <c r="G14" s="5" t="s">
        <v>20</v>
      </c>
      <c r="H14" s="58">
        <v>67</v>
      </c>
      <c r="I14" s="58">
        <f t="shared" si="0"/>
        <v>26.8</v>
      </c>
      <c r="J14" s="58">
        <v>79.8</v>
      </c>
      <c r="K14" s="58">
        <f t="shared" si="1"/>
        <v>47.879999999999995</v>
      </c>
      <c r="L14" s="59">
        <f t="shared" si="2"/>
        <v>74.67999999999999</v>
      </c>
    </row>
    <row r="15" spans="1:12" s="1" customFormat="1" ht="24.75" customHeight="1">
      <c r="A15" s="13" t="s">
        <v>15</v>
      </c>
      <c r="B15" s="13">
        <v>13</v>
      </c>
      <c r="C15" s="33" t="s">
        <v>161</v>
      </c>
      <c r="D15" s="13" t="s">
        <v>100</v>
      </c>
      <c r="E15" s="13" t="s">
        <v>18</v>
      </c>
      <c r="F15" s="34" t="s">
        <v>162</v>
      </c>
      <c r="G15" s="13" t="s">
        <v>20</v>
      </c>
      <c r="H15" s="60">
        <v>68.05</v>
      </c>
      <c r="I15" s="60">
        <f t="shared" si="0"/>
        <v>27.22</v>
      </c>
      <c r="J15" s="60">
        <v>75.8</v>
      </c>
      <c r="K15" s="60">
        <f t="shared" si="1"/>
        <v>45.48</v>
      </c>
      <c r="L15" s="61">
        <f t="shared" si="2"/>
        <v>72.69999999999999</v>
      </c>
    </row>
    <row r="16" spans="1:12" s="1" customFormat="1" ht="24.75" customHeight="1">
      <c r="A16" s="5" t="s">
        <v>15</v>
      </c>
      <c r="B16" s="5">
        <v>14</v>
      </c>
      <c r="C16" s="6" t="s">
        <v>163</v>
      </c>
      <c r="D16" s="5" t="s">
        <v>17</v>
      </c>
      <c r="E16" s="5" t="s">
        <v>18</v>
      </c>
      <c r="F16" s="7" t="s">
        <v>164</v>
      </c>
      <c r="G16" s="5" t="s">
        <v>20</v>
      </c>
      <c r="H16" s="62">
        <v>67.75</v>
      </c>
      <c r="I16" s="62">
        <f t="shared" si="0"/>
        <v>27.1</v>
      </c>
      <c r="J16" s="62"/>
      <c r="K16" s="62">
        <f t="shared" si="1"/>
        <v>0</v>
      </c>
      <c r="L16" s="59">
        <f t="shared" si="2"/>
        <v>27.1</v>
      </c>
    </row>
    <row r="17" spans="1:12" s="1" customFormat="1" ht="24.75" customHeight="1">
      <c r="A17" s="5" t="s">
        <v>15</v>
      </c>
      <c r="B17" s="5">
        <v>15</v>
      </c>
      <c r="C17" s="6" t="s">
        <v>165</v>
      </c>
      <c r="D17" s="5" t="s">
        <v>17</v>
      </c>
      <c r="E17" s="5" t="s">
        <v>35</v>
      </c>
      <c r="F17" s="7" t="s">
        <v>166</v>
      </c>
      <c r="G17" s="5" t="s">
        <v>20</v>
      </c>
      <c r="H17" s="62">
        <v>67.7</v>
      </c>
      <c r="I17" s="62">
        <f t="shared" si="0"/>
        <v>27.080000000000002</v>
      </c>
      <c r="J17" s="62"/>
      <c r="K17" s="62">
        <f t="shared" si="1"/>
        <v>0</v>
      </c>
      <c r="L17" s="59">
        <f t="shared" si="2"/>
        <v>27.080000000000002</v>
      </c>
    </row>
    <row r="18" spans="1:12" s="1" customFormat="1" ht="24.75" customHeight="1">
      <c r="A18" s="15"/>
      <c r="B18" s="16"/>
      <c r="C18" s="54"/>
      <c r="D18" s="16"/>
      <c r="E18" s="16"/>
      <c r="F18" s="17"/>
      <c r="G18" s="16"/>
      <c r="H18" s="63"/>
      <c r="I18" s="63"/>
      <c r="J18" s="63"/>
      <c r="K18" s="63"/>
      <c r="L18" s="64"/>
    </row>
    <row r="19" spans="1:12" ht="58.5" customHeight="1">
      <c r="A19" s="91" t="s">
        <v>281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1:12" s="1" customFormat="1" ht="42" customHeight="1">
      <c r="A20" s="3" t="s">
        <v>0</v>
      </c>
      <c r="B20" s="3" t="s">
        <v>1</v>
      </c>
      <c r="C20" s="3" t="s">
        <v>2</v>
      </c>
      <c r="D20" s="3" t="s">
        <v>7</v>
      </c>
      <c r="E20" s="3" t="s">
        <v>8</v>
      </c>
      <c r="F20" s="4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12</v>
      </c>
      <c r="L20" s="3" t="s">
        <v>14</v>
      </c>
    </row>
    <row r="21" spans="1:12" s="32" customFormat="1" ht="24.75" customHeight="1">
      <c r="A21" s="8" t="s">
        <v>74</v>
      </c>
      <c r="B21" s="8">
        <v>1</v>
      </c>
      <c r="C21" s="9" t="s">
        <v>173</v>
      </c>
      <c r="D21" s="8" t="s">
        <v>129</v>
      </c>
      <c r="E21" s="8" t="s">
        <v>18</v>
      </c>
      <c r="F21" s="10" t="s">
        <v>174</v>
      </c>
      <c r="G21" s="9" t="s">
        <v>108</v>
      </c>
      <c r="H21" s="55">
        <v>70.7</v>
      </c>
      <c r="I21" s="55">
        <f aca="true" t="shared" si="3" ref="I21:I32">H21*0.4</f>
        <v>28.28</v>
      </c>
      <c r="J21" s="55">
        <v>88.2</v>
      </c>
      <c r="K21" s="55">
        <f aca="true" t="shared" si="4" ref="K21:K32">J21*0.6</f>
        <v>52.92</v>
      </c>
      <c r="L21" s="56">
        <f aca="true" t="shared" si="5" ref="L21:L32">I21+K21</f>
        <v>81.2</v>
      </c>
    </row>
    <row r="22" spans="1:12" s="32" customFormat="1" ht="24.75" customHeight="1">
      <c r="A22" s="8" t="s">
        <v>74</v>
      </c>
      <c r="B22" s="8">
        <v>2</v>
      </c>
      <c r="C22" s="9" t="s">
        <v>177</v>
      </c>
      <c r="D22" s="8" t="s">
        <v>17</v>
      </c>
      <c r="E22" s="8" t="s">
        <v>47</v>
      </c>
      <c r="F22" s="10" t="s">
        <v>178</v>
      </c>
      <c r="G22" s="9" t="s">
        <v>108</v>
      </c>
      <c r="H22" s="57">
        <v>69.65</v>
      </c>
      <c r="I22" s="57">
        <f t="shared" si="3"/>
        <v>27.860000000000003</v>
      </c>
      <c r="J22" s="57">
        <v>87.2</v>
      </c>
      <c r="K22" s="57">
        <f t="shared" si="4"/>
        <v>52.32</v>
      </c>
      <c r="L22" s="56">
        <f t="shared" si="5"/>
        <v>80.18</v>
      </c>
    </row>
    <row r="23" spans="1:12" s="32" customFormat="1" ht="24.75" customHeight="1">
      <c r="A23" s="5" t="s">
        <v>74</v>
      </c>
      <c r="B23" s="8">
        <v>1</v>
      </c>
      <c r="C23" s="6" t="s">
        <v>167</v>
      </c>
      <c r="D23" s="5" t="s">
        <v>17</v>
      </c>
      <c r="E23" s="5" t="s">
        <v>168</v>
      </c>
      <c r="F23" s="7" t="s">
        <v>169</v>
      </c>
      <c r="G23" s="6" t="s">
        <v>20</v>
      </c>
      <c r="H23" s="66">
        <v>72</v>
      </c>
      <c r="I23" s="58">
        <f t="shared" si="3"/>
        <v>28.8</v>
      </c>
      <c r="J23" s="58">
        <v>88.6</v>
      </c>
      <c r="K23" s="58">
        <f t="shared" si="4"/>
        <v>53.16</v>
      </c>
      <c r="L23" s="59">
        <f t="shared" si="5"/>
        <v>81.96</v>
      </c>
    </row>
    <row r="24" spans="1:12" s="32" customFormat="1" ht="24.75" customHeight="1">
      <c r="A24" s="5" t="s">
        <v>74</v>
      </c>
      <c r="B24" s="5">
        <v>2</v>
      </c>
      <c r="C24" s="6" t="s">
        <v>170</v>
      </c>
      <c r="D24" s="5" t="s">
        <v>17</v>
      </c>
      <c r="E24" s="5" t="s">
        <v>171</v>
      </c>
      <c r="F24" s="7" t="s">
        <v>172</v>
      </c>
      <c r="G24" s="6" t="s">
        <v>20</v>
      </c>
      <c r="H24" s="66">
        <v>69.7</v>
      </c>
      <c r="I24" s="58">
        <f t="shared" si="3"/>
        <v>27.880000000000003</v>
      </c>
      <c r="J24" s="58">
        <v>90</v>
      </c>
      <c r="K24" s="58">
        <f t="shared" si="4"/>
        <v>54</v>
      </c>
      <c r="L24" s="59">
        <f t="shared" si="5"/>
        <v>81.88</v>
      </c>
    </row>
    <row r="25" spans="1:12" s="32" customFormat="1" ht="24.75" customHeight="1">
      <c r="A25" s="8" t="s">
        <v>74</v>
      </c>
      <c r="B25" s="8">
        <v>3</v>
      </c>
      <c r="C25" s="9" t="s">
        <v>175</v>
      </c>
      <c r="D25" s="8" t="s">
        <v>17</v>
      </c>
      <c r="E25" s="8" t="s">
        <v>66</v>
      </c>
      <c r="F25" s="10" t="s">
        <v>176</v>
      </c>
      <c r="G25" s="9" t="s">
        <v>20</v>
      </c>
      <c r="H25" s="65">
        <v>66.85</v>
      </c>
      <c r="I25" s="57">
        <f t="shared" si="3"/>
        <v>26.74</v>
      </c>
      <c r="J25" s="57">
        <v>90.6</v>
      </c>
      <c r="K25" s="57">
        <f t="shared" si="4"/>
        <v>54.35999999999999</v>
      </c>
      <c r="L25" s="56">
        <f t="shared" si="5"/>
        <v>81.1</v>
      </c>
    </row>
    <row r="26" spans="1:12" s="32" customFormat="1" ht="24.75" customHeight="1">
      <c r="A26" s="5" t="s">
        <v>74</v>
      </c>
      <c r="B26" s="5">
        <v>4</v>
      </c>
      <c r="C26" s="6" t="s">
        <v>179</v>
      </c>
      <c r="D26" s="5" t="s">
        <v>134</v>
      </c>
      <c r="E26" s="5" t="s">
        <v>18</v>
      </c>
      <c r="F26" s="7" t="s">
        <v>180</v>
      </c>
      <c r="G26" s="6" t="s">
        <v>20</v>
      </c>
      <c r="H26" s="58">
        <v>68.45</v>
      </c>
      <c r="I26" s="58">
        <f t="shared" si="3"/>
        <v>27.380000000000003</v>
      </c>
      <c r="J26" s="58">
        <v>87</v>
      </c>
      <c r="K26" s="58">
        <f t="shared" si="4"/>
        <v>52.199999999999996</v>
      </c>
      <c r="L26" s="59">
        <f t="shared" si="5"/>
        <v>79.58</v>
      </c>
    </row>
    <row r="27" spans="1:12" s="32" customFormat="1" ht="24.75" customHeight="1">
      <c r="A27" s="5" t="s">
        <v>74</v>
      </c>
      <c r="B27" s="8">
        <v>5</v>
      </c>
      <c r="C27" s="6" t="s">
        <v>181</v>
      </c>
      <c r="D27" s="5" t="s">
        <v>17</v>
      </c>
      <c r="E27" s="5" t="s">
        <v>18</v>
      </c>
      <c r="F27" s="7" t="s">
        <v>182</v>
      </c>
      <c r="G27" s="6" t="s">
        <v>20</v>
      </c>
      <c r="H27" s="66">
        <v>69.95</v>
      </c>
      <c r="I27" s="58">
        <f t="shared" si="3"/>
        <v>27.980000000000004</v>
      </c>
      <c r="J27" s="58">
        <v>85.2</v>
      </c>
      <c r="K27" s="58">
        <f t="shared" si="4"/>
        <v>51.12</v>
      </c>
      <c r="L27" s="59">
        <f t="shared" si="5"/>
        <v>79.1</v>
      </c>
    </row>
    <row r="28" spans="1:12" s="32" customFormat="1" ht="24.75" customHeight="1">
      <c r="A28" s="5" t="s">
        <v>74</v>
      </c>
      <c r="B28" s="5">
        <v>6</v>
      </c>
      <c r="C28" s="6" t="s">
        <v>183</v>
      </c>
      <c r="D28" s="5" t="s">
        <v>17</v>
      </c>
      <c r="E28" s="5" t="s">
        <v>184</v>
      </c>
      <c r="F28" s="7" t="s">
        <v>185</v>
      </c>
      <c r="G28" s="6" t="s">
        <v>20</v>
      </c>
      <c r="H28" s="66">
        <v>67.15</v>
      </c>
      <c r="I28" s="58">
        <f t="shared" si="3"/>
        <v>26.860000000000003</v>
      </c>
      <c r="J28" s="58">
        <v>85.8</v>
      </c>
      <c r="K28" s="58">
        <f t="shared" si="4"/>
        <v>51.48</v>
      </c>
      <c r="L28" s="59">
        <f t="shared" si="5"/>
        <v>78.34</v>
      </c>
    </row>
    <row r="29" spans="1:12" s="32" customFormat="1" ht="24.75" customHeight="1">
      <c r="A29" s="5" t="s">
        <v>74</v>
      </c>
      <c r="B29" s="8">
        <v>7</v>
      </c>
      <c r="C29" s="6" t="s">
        <v>186</v>
      </c>
      <c r="D29" s="5" t="s">
        <v>17</v>
      </c>
      <c r="E29" s="5" t="s">
        <v>18</v>
      </c>
      <c r="F29" s="7" t="s">
        <v>187</v>
      </c>
      <c r="G29" s="6" t="s">
        <v>20</v>
      </c>
      <c r="H29" s="66">
        <v>71.85</v>
      </c>
      <c r="I29" s="58">
        <f t="shared" si="3"/>
        <v>28.74</v>
      </c>
      <c r="J29" s="58">
        <v>82.6</v>
      </c>
      <c r="K29" s="58">
        <f t="shared" si="4"/>
        <v>49.559999999999995</v>
      </c>
      <c r="L29" s="59">
        <f t="shared" si="5"/>
        <v>78.3</v>
      </c>
    </row>
    <row r="30" spans="1:12" s="32" customFormat="1" ht="24.75" customHeight="1">
      <c r="A30" s="5" t="s">
        <v>74</v>
      </c>
      <c r="B30" s="5">
        <v>8</v>
      </c>
      <c r="C30" s="6" t="s">
        <v>188</v>
      </c>
      <c r="D30" s="5" t="s">
        <v>17</v>
      </c>
      <c r="E30" s="5" t="s">
        <v>18</v>
      </c>
      <c r="F30" s="7" t="s">
        <v>189</v>
      </c>
      <c r="G30" s="6" t="s">
        <v>20</v>
      </c>
      <c r="H30" s="58">
        <v>70.6</v>
      </c>
      <c r="I30" s="58">
        <f t="shared" si="3"/>
        <v>28.24</v>
      </c>
      <c r="J30" s="58">
        <v>83.2</v>
      </c>
      <c r="K30" s="58">
        <f t="shared" si="4"/>
        <v>49.92</v>
      </c>
      <c r="L30" s="59">
        <f t="shared" si="5"/>
        <v>78.16</v>
      </c>
    </row>
    <row r="31" spans="1:12" s="32" customFormat="1" ht="24.75" customHeight="1">
      <c r="A31" s="5" t="s">
        <v>74</v>
      </c>
      <c r="B31" s="8">
        <v>9</v>
      </c>
      <c r="C31" s="6" t="s">
        <v>190</v>
      </c>
      <c r="D31" s="5" t="s">
        <v>17</v>
      </c>
      <c r="E31" s="5" t="s">
        <v>23</v>
      </c>
      <c r="F31" s="7" t="s">
        <v>191</v>
      </c>
      <c r="G31" s="6" t="s">
        <v>20</v>
      </c>
      <c r="H31" s="66">
        <v>65.9</v>
      </c>
      <c r="I31" s="58">
        <f t="shared" si="3"/>
        <v>26.360000000000003</v>
      </c>
      <c r="J31" s="58">
        <v>82.2</v>
      </c>
      <c r="K31" s="58">
        <f t="shared" si="4"/>
        <v>49.32</v>
      </c>
      <c r="L31" s="59">
        <f t="shared" si="5"/>
        <v>75.68</v>
      </c>
    </row>
    <row r="32" spans="1:12" s="32" customFormat="1" ht="24.75" customHeight="1">
      <c r="A32" s="5" t="s">
        <v>74</v>
      </c>
      <c r="B32" s="5">
        <v>10</v>
      </c>
      <c r="C32" s="6" t="s">
        <v>192</v>
      </c>
      <c r="D32" s="5" t="s">
        <v>129</v>
      </c>
      <c r="E32" s="5" t="s">
        <v>18</v>
      </c>
      <c r="F32" s="7" t="s">
        <v>193</v>
      </c>
      <c r="G32" s="6" t="s">
        <v>20</v>
      </c>
      <c r="H32" s="66">
        <v>69</v>
      </c>
      <c r="I32" s="58">
        <f t="shared" si="3"/>
        <v>27.6</v>
      </c>
      <c r="J32" s="58">
        <v>79.6</v>
      </c>
      <c r="K32" s="58">
        <f t="shared" si="4"/>
        <v>47.76</v>
      </c>
      <c r="L32" s="59">
        <f t="shared" si="5"/>
        <v>75.36</v>
      </c>
    </row>
  </sheetData>
  <sheetProtection/>
  <autoFilter ref="A20:L20">
    <sortState ref="A21:L32">
      <sortCondition sortBy="value" ref="G21:G32"/>
    </sortState>
  </autoFilter>
  <mergeCells count="2">
    <mergeCell ref="A1:L1"/>
    <mergeCell ref="A19:L19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I15" sqref="I15"/>
    </sheetView>
  </sheetViews>
  <sheetFormatPr defaultColWidth="9.00390625" defaultRowHeight="14.25"/>
  <cols>
    <col min="2" max="2" width="6.50390625" style="0" customWidth="1"/>
    <col min="3" max="3" width="8.75390625" style="0" customWidth="1"/>
    <col min="4" max="4" width="5.375" style="0" hidden="1" customWidth="1"/>
    <col min="5" max="5" width="10.75390625" style="0" hidden="1" customWidth="1"/>
    <col min="6" max="6" width="10.625" style="0" hidden="1" customWidth="1"/>
    <col min="7" max="7" width="10.875" style="0" hidden="1" customWidth="1"/>
    <col min="8" max="8" width="8.75390625" style="0" customWidth="1"/>
    <col min="9" max="9" width="11.25390625" style="0" customWidth="1"/>
    <col min="10" max="10" width="9.375" style="0" customWidth="1"/>
    <col min="11" max="11" width="9.00390625" style="0" customWidth="1"/>
    <col min="12" max="12" width="9.125" style="0" customWidth="1"/>
    <col min="13" max="13" width="9.375" style="0" customWidth="1"/>
    <col min="14" max="14" width="10.125" style="0" customWidth="1"/>
    <col min="15" max="16" width="9.875" style="0" customWidth="1"/>
    <col min="17" max="17" width="8.875" style="0" customWidth="1"/>
  </cols>
  <sheetData>
    <row r="1" spans="1:17" ht="55.5" customHeight="1">
      <c r="A1" s="91" t="s">
        <v>194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25.5" customHeight="1">
      <c r="A2" s="92" t="s">
        <v>0</v>
      </c>
      <c r="B2" s="92" t="s">
        <v>1</v>
      </c>
      <c r="C2" s="92" t="s">
        <v>2</v>
      </c>
      <c r="D2" s="92" t="s">
        <v>3</v>
      </c>
      <c r="E2" s="93" t="s">
        <v>4</v>
      </c>
      <c r="F2" s="92" t="s">
        <v>5</v>
      </c>
      <c r="G2" s="92" t="s">
        <v>6</v>
      </c>
      <c r="H2" s="92" t="s">
        <v>10</v>
      </c>
      <c r="I2" s="92" t="s">
        <v>11</v>
      </c>
      <c r="J2" s="92" t="s">
        <v>12</v>
      </c>
      <c r="K2" s="92" t="s">
        <v>13</v>
      </c>
      <c r="L2" s="92"/>
      <c r="M2" s="92"/>
      <c r="N2" s="92"/>
      <c r="O2" s="92"/>
      <c r="P2" s="92" t="s">
        <v>12</v>
      </c>
      <c r="Q2" s="92" t="s">
        <v>14</v>
      </c>
    </row>
    <row r="3" spans="1:17" s="1" customFormat="1" ht="25.5" customHeight="1">
      <c r="A3" s="92"/>
      <c r="B3" s="92"/>
      <c r="C3" s="92"/>
      <c r="D3" s="92"/>
      <c r="E3" s="93"/>
      <c r="F3" s="92"/>
      <c r="G3" s="92"/>
      <c r="H3" s="92"/>
      <c r="I3" s="92"/>
      <c r="J3" s="92"/>
      <c r="K3" s="92"/>
      <c r="L3" s="3" t="s">
        <v>195</v>
      </c>
      <c r="M3" s="3" t="s">
        <v>12</v>
      </c>
      <c r="N3" s="3" t="s">
        <v>196</v>
      </c>
      <c r="O3" s="3" t="s">
        <v>12</v>
      </c>
      <c r="P3" s="92"/>
      <c r="Q3" s="92"/>
    </row>
    <row r="4" spans="1:17" s="1" customFormat="1" ht="24.75" customHeight="1">
      <c r="A4" s="5" t="s">
        <v>15</v>
      </c>
      <c r="B4" s="5">
        <v>1</v>
      </c>
      <c r="C4" s="6" t="s">
        <v>197</v>
      </c>
      <c r="D4" s="5"/>
      <c r="E4" s="7"/>
      <c r="F4" s="5"/>
      <c r="G4" s="5"/>
      <c r="H4" s="5" t="s">
        <v>20</v>
      </c>
      <c r="I4" s="30">
        <v>69.45</v>
      </c>
      <c r="J4" s="30">
        <f aca="true" t="shared" si="0" ref="J4:J12">I4*0.4</f>
        <v>27.78</v>
      </c>
      <c r="K4" s="30">
        <f aca="true" t="shared" si="1" ref="K4:K12">M4+O4</f>
        <v>86.8</v>
      </c>
      <c r="L4" s="30">
        <v>84.8</v>
      </c>
      <c r="M4" s="30">
        <f aca="true" t="shared" si="2" ref="M4:M12">L4*0.6</f>
        <v>50.879999999999995</v>
      </c>
      <c r="N4" s="30">
        <v>89.8</v>
      </c>
      <c r="O4" s="30">
        <f aca="true" t="shared" si="3" ref="O4:O12">N4*0.4</f>
        <v>35.92</v>
      </c>
      <c r="P4" s="46">
        <f aca="true" t="shared" si="4" ref="P4:P12">K4*0.6</f>
        <v>52.08</v>
      </c>
      <c r="Q4" s="47">
        <f aca="true" t="shared" si="5" ref="Q4:Q12">J4+P4</f>
        <v>79.86</v>
      </c>
    </row>
    <row r="5" spans="1:17" s="1" customFormat="1" ht="24.75" customHeight="1">
      <c r="A5" s="8" t="s">
        <v>15</v>
      </c>
      <c r="B5" s="8">
        <v>2</v>
      </c>
      <c r="C5" s="9" t="s">
        <v>198</v>
      </c>
      <c r="D5" s="8"/>
      <c r="E5" s="10"/>
      <c r="F5" s="8"/>
      <c r="G5" s="8"/>
      <c r="H5" s="8" t="s">
        <v>20</v>
      </c>
      <c r="I5" s="36">
        <v>64.85</v>
      </c>
      <c r="J5" s="36">
        <f t="shared" si="0"/>
        <v>25.939999999999998</v>
      </c>
      <c r="K5" s="36">
        <f t="shared" si="1"/>
        <v>85.44</v>
      </c>
      <c r="L5" s="29">
        <v>84.4</v>
      </c>
      <c r="M5" s="29">
        <f t="shared" si="2"/>
        <v>50.64</v>
      </c>
      <c r="N5" s="29">
        <v>87</v>
      </c>
      <c r="O5" s="29">
        <f t="shared" si="3"/>
        <v>34.800000000000004</v>
      </c>
      <c r="P5" s="50">
        <f t="shared" si="4"/>
        <v>51.263999999999996</v>
      </c>
      <c r="Q5" s="51">
        <f t="shared" si="5"/>
        <v>77.204</v>
      </c>
    </row>
    <row r="6" spans="1:17" s="1" customFormat="1" ht="24.75" customHeight="1">
      <c r="A6" s="5" t="s">
        <v>15</v>
      </c>
      <c r="B6" s="5">
        <v>3</v>
      </c>
      <c r="C6" s="6" t="s">
        <v>199</v>
      </c>
      <c r="D6" s="5"/>
      <c r="E6" s="7"/>
      <c r="F6" s="5"/>
      <c r="G6" s="5"/>
      <c r="H6" s="5" t="s">
        <v>20</v>
      </c>
      <c r="I6" s="36">
        <v>60.55</v>
      </c>
      <c r="J6" s="36">
        <f t="shared" si="0"/>
        <v>24.22</v>
      </c>
      <c r="K6" s="36">
        <f t="shared" si="1"/>
        <v>84.32</v>
      </c>
      <c r="L6" s="30">
        <v>83.6</v>
      </c>
      <c r="M6" s="30">
        <f t="shared" si="2"/>
        <v>50.16</v>
      </c>
      <c r="N6" s="30">
        <v>85.4</v>
      </c>
      <c r="O6" s="30">
        <f t="shared" si="3"/>
        <v>34.160000000000004</v>
      </c>
      <c r="P6" s="46">
        <f t="shared" si="4"/>
        <v>50.59199999999999</v>
      </c>
      <c r="Q6" s="47">
        <f t="shared" si="5"/>
        <v>74.81199999999998</v>
      </c>
    </row>
    <row r="7" spans="1:17" s="1" customFormat="1" ht="24.75" customHeight="1">
      <c r="A7" s="5" t="s">
        <v>15</v>
      </c>
      <c r="B7" s="5">
        <v>4</v>
      </c>
      <c r="C7" s="6" t="s">
        <v>200</v>
      </c>
      <c r="D7" s="5"/>
      <c r="E7" s="7"/>
      <c r="F7" s="5"/>
      <c r="G7" s="5"/>
      <c r="H7" s="5" t="s">
        <v>20</v>
      </c>
      <c r="I7" s="36">
        <v>56.3</v>
      </c>
      <c r="J7" s="36">
        <f t="shared" si="0"/>
        <v>22.52</v>
      </c>
      <c r="K7" s="36">
        <f t="shared" si="1"/>
        <v>83.84</v>
      </c>
      <c r="L7" s="30">
        <v>79.2</v>
      </c>
      <c r="M7" s="30">
        <f t="shared" si="2"/>
        <v>47.52</v>
      </c>
      <c r="N7" s="30">
        <v>90.8</v>
      </c>
      <c r="O7" s="30">
        <f t="shared" si="3"/>
        <v>36.32</v>
      </c>
      <c r="P7" s="46">
        <f t="shared" si="4"/>
        <v>50.304</v>
      </c>
      <c r="Q7" s="47">
        <f t="shared" si="5"/>
        <v>72.824</v>
      </c>
    </row>
    <row r="8" spans="1:17" s="1" customFormat="1" ht="24.75" customHeight="1">
      <c r="A8" s="5" t="s">
        <v>15</v>
      </c>
      <c r="B8" s="5">
        <v>5</v>
      </c>
      <c r="C8" s="6" t="s">
        <v>201</v>
      </c>
      <c r="D8" s="5"/>
      <c r="E8" s="7"/>
      <c r="F8" s="5"/>
      <c r="G8" s="5"/>
      <c r="H8" s="5" t="s">
        <v>20</v>
      </c>
      <c r="I8" s="36">
        <v>56.1</v>
      </c>
      <c r="J8" s="36">
        <f t="shared" si="0"/>
        <v>22.44</v>
      </c>
      <c r="K8" s="36">
        <f t="shared" si="1"/>
        <v>80.36</v>
      </c>
      <c r="L8" s="30">
        <v>75.8</v>
      </c>
      <c r="M8" s="30">
        <f t="shared" si="2"/>
        <v>45.48</v>
      </c>
      <c r="N8" s="30">
        <v>87.2</v>
      </c>
      <c r="O8" s="30">
        <f t="shared" si="3"/>
        <v>34.88</v>
      </c>
      <c r="P8" s="46">
        <f t="shared" si="4"/>
        <v>48.216</v>
      </c>
      <c r="Q8" s="47">
        <f t="shared" si="5"/>
        <v>70.656</v>
      </c>
    </row>
    <row r="9" spans="1:17" s="1" customFormat="1" ht="24.75" customHeight="1">
      <c r="A9" s="5" t="s">
        <v>15</v>
      </c>
      <c r="B9" s="5">
        <v>6</v>
      </c>
      <c r="C9" s="6" t="s">
        <v>202</v>
      </c>
      <c r="D9" s="5"/>
      <c r="E9" s="7"/>
      <c r="F9" s="5"/>
      <c r="G9" s="5"/>
      <c r="H9" s="5" t="s">
        <v>20</v>
      </c>
      <c r="I9" s="36">
        <v>57.3</v>
      </c>
      <c r="J9" s="36">
        <f t="shared" si="0"/>
        <v>22.92</v>
      </c>
      <c r="K9" s="36">
        <f t="shared" si="1"/>
        <v>79.16</v>
      </c>
      <c r="L9" s="30">
        <v>76.2</v>
      </c>
      <c r="M9" s="30">
        <f t="shared" si="2"/>
        <v>45.72</v>
      </c>
      <c r="N9" s="30">
        <v>83.6</v>
      </c>
      <c r="O9" s="30">
        <f t="shared" si="3"/>
        <v>33.44</v>
      </c>
      <c r="P9" s="46">
        <f t="shared" si="4"/>
        <v>47.495999999999995</v>
      </c>
      <c r="Q9" s="47">
        <f t="shared" si="5"/>
        <v>70.416</v>
      </c>
    </row>
    <row r="10" spans="1:17" s="1" customFormat="1" ht="24.75" customHeight="1">
      <c r="A10" s="5" t="s">
        <v>15</v>
      </c>
      <c r="B10" s="5">
        <v>7</v>
      </c>
      <c r="C10" s="6" t="s">
        <v>203</v>
      </c>
      <c r="D10" s="5"/>
      <c r="E10" s="7"/>
      <c r="F10" s="5"/>
      <c r="G10" s="5"/>
      <c r="H10" s="5" t="s">
        <v>20</v>
      </c>
      <c r="I10" s="36">
        <v>64.1</v>
      </c>
      <c r="J10" s="36">
        <f t="shared" si="0"/>
        <v>25.64</v>
      </c>
      <c r="K10" s="36">
        <f t="shared" si="1"/>
        <v>74.24</v>
      </c>
      <c r="L10" s="30">
        <v>77.6</v>
      </c>
      <c r="M10" s="30">
        <f t="shared" si="2"/>
        <v>46.559999999999995</v>
      </c>
      <c r="N10" s="30">
        <v>69.2</v>
      </c>
      <c r="O10" s="30">
        <f t="shared" si="3"/>
        <v>27.680000000000003</v>
      </c>
      <c r="P10" s="46">
        <f t="shared" si="4"/>
        <v>44.544</v>
      </c>
      <c r="Q10" s="47">
        <f t="shared" si="5"/>
        <v>70.184</v>
      </c>
    </row>
    <row r="11" spans="1:17" s="1" customFormat="1" ht="24.75" customHeight="1">
      <c r="A11" s="5" t="s">
        <v>15</v>
      </c>
      <c r="B11" s="5">
        <v>8</v>
      </c>
      <c r="C11" s="6" t="s">
        <v>204</v>
      </c>
      <c r="D11" s="5"/>
      <c r="E11" s="7"/>
      <c r="F11" s="5"/>
      <c r="G11" s="5"/>
      <c r="H11" s="5" t="s">
        <v>20</v>
      </c>
      <c r="I11" s="36">
        <v>56.1</v>
      </c>
      <c r="J11" s="36">
        <f t="shared" si="0"/>
        <v>22.44</v>
      </c>
      <c r="K11" s="36">
        <f t="shared" si="1"/>
        <v>37.68</v>
      </c>
      <c r="L11" s="30">
        <v>62.8</v>
      </c>
      <c r="M11" s="30">
        <f t="shared" si="2"/>
        <v>37.68</v>
      </c>
      <c r="N11" s="30">
        <v>0</v>
      </c>
      <c r="O11" s="30">
        <f t="shared" si="3"/>
        <v>0</v>
      </c>
      <c r="P11" s="46">
        <f t="shared" si="4"/>
        <v>22.608</v>
      </c>
      <c r="Q11" s="47">
        <f t="shared" si="5"/>
        <v>45.048</v>
      </c>
    </row>
    <row r="12" spans="1:17" s="1" customFormat="1" ht="24.75" customHeight="1">
      <c r="A12" s="8" t="s">
        <v>15</v>
      </c>
      <c r="B12" s="5">
        <v>9</v>
      </c>
      <c r="C12" s="9" t="s">
        <v>205</v>
      </c>
      <c r="D12" s="8"/>
      <c r="E12" s="10"/>
      <c r="F12" s="8"/>
      <c r="G12" s="8"/>
      <c r="H12" s="8" t="s">
        <v>20</v>
      </c>
      <c r="I12" s="36">
        <v>54.1</v>
      </c>
      <c r="J12" s="36">
        <f t="shared" si="0"/>
        <v>21.64</v>
      </c>
      <c r="K12" s="36">
        <f t="shared" si="1"/>
        <v>32.64</v>
      </c>
      <c r="L12" s="30">
        <v>54.4</v>
      </c>
      <c r="M12" s="30">
        <f t="shared" si="2"/>
        <v>32.64</v>
      </c>
      <c r="N12" s="30">
        <v>0</v>
      </c>
      <c r="O12" s="30">
        <f t="shared" si="3"/>
        <v>0</v>
      </c>
      <c r="P12" s="46">
        <f t="shared" si="4"/>
        <v>19.584</v>
      </c>
      <c r="Q12" s="47">
        <f t="shared" si="5"/>
        <v>41.224000000000004</v>
      </c>
    </row>
  </sheetData>
  <sheetProtection/>
  <autoFilter ref="A3:Q12">
    <sortState ref="A4:Q12">
      <sortCondition descending="1" sortBy="value" ref="Q4:Q12"/>
    </sortState>
  </autoFilter>
  <mergeCells count="15">
    <mergeCell ref="F2:F3"/>
    <mergeCell ref="G2:G3"/>
    <mergeCell ref="H2:H3"/>
    <mergeCell ref="I2:I3"/>
    <mergeCell ref="J2:J3"/>
    <mergeCell ref="K2:K3"/>
    <mergeCell ref="P2:P3"/>
    <mergeCell ref="Q2:Q3"/>
    <mergeCell ref="A1:Q1"/>
    <mergeCell ref="L2:O2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P8" sqref="P8"/>
    </sheetView>
  </sheetViews>
  <sheetFormatPr defaultColWidth="9.00390625" defaultRowHeight="14.25"/>
  <cols>
    <col min="2" max="2" width="6.50390625" style="0" customWidth="1"/>
    <col min="3" max="3" width="8.00390625" style="0" customWidth="1"/>
    <col min="4" max="4" width="8.75390625" style="0" customWidth="1"/>
    <col min="5" max="5" width="9.125" style="0" customWidth="1"/>
    <col min="6" max="6" width="9.00390625" style="0" customWidth="1"/>
    <col min="7" max="7" width="9.125" style="0" customWidth="1"/>
    <col min="8" max="8" width="8.75390625" style="0" customWidth="1"/>
    <col min="9" max="9" width="9.375" style="0" customWidth="1"/>
    <col min="10" max="10" width="10.125" style="0" customWidth="1"/>
    <col min="11" max="11" width="9.875" style="0" customWidth="1"/>
    <col min="12" max="12" width="10.50390625" style="0" customWidth="1"/>
    <col min="13" max="13" width="10.125" style="0" customWidth="1"/>
  </cols>
  <sheetData>
    <row r="1" spans="1:13" ht="42" customHeight="1">
      <c r="A1" s="91" t="s">
        <v>206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5.5" customHeight="1">
      <c r="A3" s="92" t="s">
        <v>0</v>
      </c>
      <c r="B3" s="92" t="s">
        <v>1</v>
      </c>
      <c r="C3" s="92" t="s">
        <v>2</v>
      </c>
      <c r="D3" s="92" t="s">
        <v>10</v>
      </c>
      <c r="E3" s="92" t="s">
        <v>11</v>
      </c>
      <c r="F3" s="92" t="s">
        <v>12</v>
      </c>
      <c r="G3" s="92" t="s">
        <v>13</v>
      </c>
      <c r="H3" s="92"/>
      <c r="I3" s="92"/>
      <c r="J3" s="92"/>
      <c r="K3" s="92"/>
      <c r="L3" s="92" t="s">
        <v>12</v>
      </c>
      <c r="M3" s="92" t="s">
        <v>14</v>
      </c>
    </row>
    <row r="4" spans="1:13" s="1" customFormat="1" ht="25.5" customHeight="1">
      <c r="A4" s="92"/>
      <c r="B4" s="92"/>
      <c r="C4" s="92"/>
      <c r="D4" s="92"/>
      <c r="E4" s="92"/>
      <c r="F4" s="92"/>
      <c r="G4" s="92"/>
      <c r="H4" s="3" t="s">
        <v>195</v>
      </c>
      <c r="I4" s="3" t="s">
        <v>12</v>
      </c>
      <c r="J4" s="3" t="s">
        <v>196</v>
      </c>
      <c r="K4" s="3" t="s">
        <v>12</v>
      </c>
      <c r="L4" s="92"/>
      <c r="M4" s="92"/>
    </row>
    <row r="5" spans="1:13" s="1" customFormat="1" ht="24.75" customHeight="1">
      <c r="A5" s="8" t="s">
        <v>15</v>
      </c>
      <c r="B5" s="8">
        <v>1</v>
      </c>
      <c r="C5" s="8" t="s">
        <v>207</v>
      </c>
      <c r="D5" s="8" t="s">
        <v>20</v>
      </c>
      <c r="E5" s="35">
        <v>48.85</v>
      </c>
      <c r="F5" s="36">
        <f aca="true" t="shared" si="0" ref="F5:F17">E5*0.4</f>
        <v>19.540000000000003</v>
      </c>
      <c r="G5" s="36">
        <f aca="true" t="shared" si="1" ref="G5:G17">I5+K5</f>
        <v>90.03999999999999</v>
      </c>
      <c r="H5" s="36">
        <v>91</v>
      </c>
      <c r="I5" s="36">
        <f aca="true" t="shared" si="2" ref="I5:I17">H5*0.6</f>
        <v>54.6</v>
      </c>
      <c r="J5" s="36">
        <v>88.6</v>
      </c>
      <c r="K5" s="36">
        <f aca="true" t="shared" si="3" ref="K5:K17">J5*0.4</f>
        <v>35.44</v>
      </c>
      <c r="L5" s="50">
        <f aca="true" t="shared" si="4" ref="L5:L17">G5*0.6</f>
        <v>54.023999999999994</v>
      </c>
      <c r="M5" s="51">
        <f aca="true" t="shared" si="5" ref="M5:M17">F5+L5</f>
        <v>73.564</v>
      </c>
    </row>
    <row r="6" spans="1:13" s="1" customFormat="1" ht="24.75" customHeight="1">
      <c r="A6" s="8" t="s">
        <v>15</v>
      </c>
      <c r="B6" s="8">
        <v>2</v>
      </c>
      <c r="C6" s="8" t="s">
        <v>208</v>
      </c>
      <c r="D6" s="8" t="s">
        <v>20</v>
      </c>
      <c r="E6" s="35">
        <v>49.4</v>
      </c>
      <c r="F6" s="36">
        <f t="shared" si="0"/>
        <v>19.76</v>
      </c>
      <c r="G6" s="36">
        <f t="shared" si="1"/>
        <v>85.24000000000001</v>
      </c>
      <c r="H6" s="36">
        <v>89.4</v>
      </c>
      <c r="I6" s="36">
        <f t="shared" si="2"/>
        <v>53.64</v>
      </c>
      <c r="J6" s="36">
        <v>79</v>
      </c>
      <c r="K6" s="36">
        <f t="shared" si="3"/>
        <v>31.6</v>
      </c>
      <c r="L6" s="46">
        <f t="shared" si="4"/>
        <v>51.144000000000005</v>
      </c>
      <c r="M6" s="47">
        <f t="shared" si="5"/>
        <v>70.90400000000001</v>
      </c>
    </row>
    <row r="7" spans="1:13" s="1" customFormat="1" ht="24.75" customHeight="1">
      <c r="A7" s="5" t="s">
        <v>15</v>
      </c>
      <c r="B7" s="5">
        <v>3</v>
      </c>
      <c r="C7" s="5" t="s">
        <v>209</v>
      </c>
      <c r="D7" s="5" t="s">
        <v>20</v>
      </c>
      <c r="E7" s="48">
        <v>49.6</v>
      </c>
      <c r="F7" s="36">
        <f t="shared" si="0"/>
        <v>19.840000000000003</v>
      </c>
      <c r="G7" s="36">
        <f t="shared" si="1"/>
        <v>85</v>
      </c>
      <c r="H7" s="36">
        <v>87.4</v>
      </c>
      <c r="I7" s="36">
        <f t="shared" si="2"/>
        <v>52.440000000000005</v>
      </c>
      <c r="J7" s="36">
        <v>81.4</v>
      </c>
      <c r="K7" s="36">
        <f t="shared" si="3"/>
        <v>32.56</v>
      </c>
      <c r="L7" s="46">
        <f t="shared" si="4"/>
        <v>51</v>
      </c>
      <c r="M7" s="47">
        <f t="shared" si="5"/>
        <v>70.84</v>
      </c>
    </row>
    <row r="8" spans="1:13" s="1" customFormat="1" ht="24.75" customHeight="1">
      <c r="A8" s="5" t="s">
        <v>15</v>
      </c>
      <c r="B8" s="8">
        <v>4</v>
      </c>
      <c r="C8" s="5" t="s">
        <v>210</v>
      </c>
      <c r="D8" s="5" t="s">
        <v>20</v>
      </c>
      <c r="E8" s="37">
        <v>55.45</v>
      </c>
      <c r="F8" s="36">
        <f t="shared" si="0"/>
        <v>22.180000000000003</v>
      </c>
      <c r="G8" s="36">
        <f t="shared" si="1"/>
        <v>80.96</v>
      </c>
      <c r="H8" s="36">
        <v>78.8</v>
      </c>
      <c r="I8" s="36">
        <f t="shared" si="2"/>
        <v>47.279999999999994</v>
      </c>
      <c r="J8" s="36">
        <v>84.2</v>
      </c>
      <c r="K8" s="36">
        <f t="shared" si="3"/>
        <v>33.68</v>
      </c>
      <c r="L8" s="46">
        <f t="shared" si="4"/>
        <v>48.57599999999999</v>
      </c>
      <c r="M8" s="47">
        <f t="shared" si="5"/>
        <v>70.756</v>
      </c>
    </row>
    <row r="9" spans="1:13" s="1" customFormat="1" ht="24.75" customHeight="1">
      <c r="A9" s="5" t="s">
        <v>15</v>
      </c>
      <c r="B9" s="5">
        <v>5</v>
      </c>
      <c r="C9" s="5" t="s">
        <v>211</v>
      </c>
      <c r="D9" s="5" t="s">
        <v>20</v>
      </c>
      <c r="E9" s="37">
        <v>44.65</v>
      </c>
      <c r="F9" s="36">
        <f t="shared" si="0"/>
        <v>17.86</v>
      </c>
      <c r="G9" s="36">
        <f t="shared" si="1"/>
        <v>87.64</v>
      </c>
      <c r="H9" s="36">
        <v>90.2</v>
      </c>
      <c r="I9" s="36">
        <f t="shared" si="2"/>
        <v>54.12</v>
      </c>
      <c r="J9" s="36">
        <v>83.8</v>
      </c>
      <c r="K9" s="36">
        <f t="shared" si="3"/>
        <v>33.52</v>
      </c>
      <c r="L9" s="46">
        <f t="shared" si="4"/>
        <v>52.583999999999996</v>
      </c>
      <c r="M9" s="47">
        <f t="shared" si="5"/>
        <v>70.44399999999999</v>
      </c>
    </row>
    <row r="10" spans="1:13" s="1" customFormat="1" ht="24.75" customHeight="1">
      <c r="A10" s="5" t="s">
        <v>15</v>
      </c>
      <c r="B10" s="8">
        <v>6</v>
      </c>
      <c r="C10" s="5" t="s">
        <v>212</v>
      </c>
      <c r="D10" s="5" t="s">
        <v>20</v>
      </c>
      <c r="E10" s="37">
        <v>47.55</v>
      </c>
      <c r="F10" s="36">
        <f t="shared" si="0"/>
        <v>19.02</v>
      </c>
      <c r="G10" s="36">
        <f t="shared" si="1"/>
        <v>79.64</v>
      </c>
      <c r="H10" s="36">
        <v>76.2</v>
      </c>
      <c r="I10" s="36">
        <f t="shared" si="2"/>
        <v>45.72</v>
      </c>
      <c r="J10" s="36">
        <v>84.8</v>
      </c>
      <c r="K10" s="36">
        <f t="shared" si="3"/>
        <v>33.92</v>
      </c>
      <c r="L10" s="46">
        <f t="shared" si="4"/>
        <v>47.784</v>
      </c>
      <c r="M10" s="47">
        <f t="shared" si="5"/>
        <v>66.804</v>
      </c>
    </row>
    <row r="11" spans="1:13" s="1" customFormat="1" ht="24.75" customHeight="1">
      <c r="A11" s="5" t="s">
        <v>15</v>
      </c>
      <c r="B11" s="5">
        <v>7</v>
      </c>
      <c r="C11" s="5" t="s">
        <v>213</v>
      </c>
      <c r="D11" s="5" t="s">
        <v>20</v>
      </c>
      <c r="E11" s="49">
        <v>47.65</v>
      </c>
      <c r="F11" s="36">
        <f t="shared" si="0"/>
        <v>19.06</v>
      </c>
      <c r="G11" s="36">
        <f t="shared" si="1"/>
        <v>79.4</v>
      </c>
      <c r="H11" s="36">
        <v>78.2</v>
      </c>
      <c r="I11" s="36">
        <f t="shared" si="2"/>
        <v>46.92</v>
      </c>
      <c r="J11" s="36">
        <v>81.2</v>
      </c>
      <c r="K11" s="36">
        <f t="shared" si="3"/>
        <v>32.480000000000004</v>
      </c>
      <c r="L11" s="46">
        <f t="shared" si="4"/>
        <v>47.64</v>
      </c>
      <c r="M11" s="47">
        <f t="shared" si="5"/>
        <v>66.7</v>
      </c>
    </row>
    <row r="12" spans="1:13" s="1" customFormat="1" ht="24.75" customHeight="1">
      <c r="A12" s="5" t="s">
        <v>15</v>
      </c>
      <c r="B12" s="8">
        <v>8</v>
      </c>
      <c r="C12" s="5" t="s">
        <v>214</v>
      </c>
      <c r="D12" s="5" t="s">
        <v>20</v>
      </c>
      <c r="E12" s="37">
        <v>50.85</v>
      </c>
      <c r="F12" s="36">
        <f t="shared" si="0"/>
        <v>20.340000000000003</v>
      </c>
      <c r="G12" s="36">
        <f t="shared" si="1"/>
        <v>77.16</v>
      </c>
      <c r="H12" s="36">
        <v>75.8</v>
      </c>
      <c r="I12" s="36">
        <f t="shared" si="2"/>
        <v>45.48</v>
      </c>
      <c r="J12" s="36">
        <v>79.2</v>
      </c>
      <c r="K12" s="36">
        <f t="shared" si="3"/>
        <v>31.680000000000003</v>
      </c>
      <c r="L12" s="46">
        <f t="shared" si="4"/>
        <v>46.296</v>
      </c>
      <c r="M12" s="47">
        <f t="shared" si="5"/>
        <v>66.636</v>
      </c>
    </row>
    <row r="13" spans="1:13" s="1" customFormat="1" ht="24.75" customHeight="1">
      <c r="A13" s="5" t="s">
        <v>15</v>
      </c>
      <c r="B13" s="5">
        <v>9</v>
      </c>
      <c r="C13" s="5" t="s">
        <v>215</v>
      </c>
      <c r="D13" s="5" t="s">
        <v>20</v>
      </c>
      <c r="E13" s="49">
        <v>48</v>
      </c>
      <c r="F13" s="36">
        <f t="shared" si="0"/>
        <v>19.200000000000003</v>
      </c>
      <c r="G13" s="36">
        <f t="shared" si="1"/>
        <v>76.84</v>
      </c>
      <c r="H13" s="36">
        <v>77</v>
      </c>
      <c r="I13" s="36">
        <f t="shared" si="2"/>
        <v>46.199999999999996</v>
      </c>
      <c r="J13" s="36">
        <v>76.6</v>
      </c>
      <c r="K13" s="36">
        <f t="shared" si="3"/>
        <v>30.64</v>
      </c>
      <c r="L13" s="46">
        <f t="shared" si="4"/>
        <v>46.104</v>
      </c>
      <c r="M13" s="47">
        <f t="shared" si="5"/>
        <v>65.304</v>
      </c>
    </row>
    <row r="14" spans="1:13" s="1" customFormat="1" ht="24.75" customHeight="1">
      <c r="A14" s="5" t="s">
        <v>15</v>
      </c>
      <c r="B14" s="8">
        <v>10</v>
      </c>
      <c r="C14" s="5" t="s">
        <v>216</v>
      </c>
      <c r="D14" s="5" t="s">
        <v>20</v>
      </c>
      <c r="E14" s="37">
        <v>45.15</v>
      </c>
      <c r="F14" s="36">
        <f t="shared" si="0"/>
        <v>18.06</v>
      </c>
      <c r="G14" s="36">
        <f t="shared" si="1"/>
        <v>77.64</v>
      </c>
      <c r="H14" s="36">
        <v>77.8</v>
      </c>
      <c r="I14" s="36">
        <f t="shared" si="2"/>
        <v>46.68</v>
      </c>
      <c r="J14" s="36">
        <v>77.4</v>
      </c>
      <c r="K14" s="36">
        <f t="shared" si="3"/>
        <v>30.960000000000004</v>
      </c>
      <c r="L14" s="46">
        <f t="shared" si="4"/>
        <v>46.583999999999996</v>
      </c>
      <c r="M14" s="47">
        <f t="shared" si="5"/>
        <v>64.64399999999999</v>
      </c>
    </row>
    <row r="15" spans="1:13" s="1" customFormat="1" ht="24.75" customHeight="1">
      <c r="A15" s="13" t="s">
        <v>15</v>
      </c>
      <c r="B15" s="13">
        <v>11</v>
      </c>
      <c r="C15" s="13" t="s">
        <v>217</v>
      </c>
      <c r="D15" s="13" t="s">
        <v>20</v>
      </c>
      <c r="E15" s="38">
        <v>42.05</v>
      </c>
      <c r="F15" s="39">
        <f t="shared" si="0"/>
        <v>16.82</v>
      </c>
      <c r="G15" s="39">
        <f t="shared" si="1"/>
        <v>78.07999999999998</v>
      </c>
      <c r="H15" s="39">
        <v>75.6</v>
      </c>
      <c r="I15" s="39">
        <f t="shared" si="2"/>
        <v>45.35999999999999</v>
      </c>
      <c r="J15" s="39">
        <v>81.8</v>
      </c>
      <c r="K15" s="39">
        <f t="shared" si="3"/>
        <v>32.72</v>
      </c>
      <c r="L15" s="52">
        <f t="shared" si="4"/>
        <v>46.84799999999999</v>
      </c>
      <c r="M15" s="53">
        <f t="shared" si="5"/>
        <v>63.66799999999999</v>
      </c>
    </row>
    <row r="16" spans="1:13" s="1" customFormat="1" ht="24.75" customHeight="1">
      <c r="A16" s="5" t="s">
        <v>15</v>
      </c>
      <c r="B16" s="5">
        <v>12</v>
      </c>
      <c r="C16" s="5" t="s">
        <v>218</v>
      </c>
      <c r="D16" s="5" t="s">
        <v>20</v>
      </c>
      <c r="E16" s="40">
        <v>43.5</v>
      </c>
      <c r="F16" s="30">
        <f t="shared" si="0"/>
        <v>17.400000000000002</v>
      </c>
      <c r="G16" s="30">
        <f t="shared" si="1"/>
        <v>76.68</v>
      </c>
      <c r="H16" s="30">
        <v>78.2</v>
      </c>
      <c r="I16" s="30">
        <f t="shared" si="2"/>
        <v>46.92</v>
      </c>
      <c r="J16" s="30">
        <v>74.4</v>
      </c>
      <c r="K16" s="30">
        <f t="shared" si="3"/>
        <v>29.760000000000005</v>
      </c>
      <c r="L16" s="46">
        <f t="shared" si="4"/>
        <v>46.008</v>
      </c>
      <c r="M16" s="47">
        <f t="shared" si="5"/>
        <v>63.408</v>
      </c>
    </row>
    <row r="17" spans="1:13" s="1" customFormat="1" ht="24.75" customHeight="1">
      <c r="A17" s="5" t="s">
        <v>15</v>
      </c>
      <c r="B17" s="5">
        <v>13</v>
      </c>
      <c r="C17" s="5" t="s">
        <v>219</v>
      </c>
      <c r="D17" s="5" t="s">
        <v>20</v>
      </c>
      <c r="E17" s="40">
        <v>47.2</v>
      </c>
      <c r="F17" s="30">
        <f t="shared" si="0"/>
        <v>18.880000000000003</v>
      </c>
      <c r="G17" s="30">
        <f t="shared" si="1"/>
        <v>73.6</v>
      </c>
      <c r="H17" s="30">
        <v>71.6</v>
      </c>
      <c r="I17" s="30">
        <f t="shared" si="2"/>
        <v>42.959999999999994</v>
      </c>
      <c r="J17" s="30">
        <v>76.6</v>
      </c>
      <c r="K17" s="30">
        <f t="shared" si="3"/>
        <v>30.64</v>
      </c>
      <c r="L17" s="46">
        <f t="shared" si="4"/>
        <v>44.16</v>
      </c>
      <c r="M17" s="47">
        <f t="shared" si="5"/>
        <v>63.04</v>
      </c>
    </row>
    <row r="18" spans="1:13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42" customHeight="1">
      <c r="A19" s="91" t="s">
        <v>206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</row>
    <row r="20" spans="1:13" ht="25.5" customHeight="1">
      <c r="A20" s="92" t="s">
        <v>0</v>
      </c>
      <c r="B20" s="92" t="s">
        <v>1</v>
      </c>
      <c r="C20" s="92" t="s">
        <v>2</v>
      </c>
      <c r="D20" s="92" t="s">
        <v>10</v>
      </c>
      <c r="E20" s="92" t="s">
        <v>11</v>
      </c>
      <c r="F20" s="92" t="s">
        <v>12</v>
      </c>
      <c r="G20" s="92" t="s">
        <v>13</v>
      </c>
      <c r="H20" s="92"/>
      <c r="I20" s="92"/>
      <c r="J20" s="92"/>
      <c r="K20" s="92"/>
      <c r="L20" s="92" t="s">
        <v>12</v>
      </c>
      <c r="M20" s="92" t="s">
        <v>14</v>
      </c>
    </row>
    <row r="21" spans="1:13" s="1" customFormat="1" ht="25.5" customHeight="1">
      <c r="A21" s="92"/>
      <c r="B21" s="92"/>
      <c r="C21" s="92"/>
      <c r="D21" s="92"/>
      <c r="E21" s="92"/>
      <c r="F21" s="92"/>
      <c r="G21" s="92"/>
      <c r="H21" s="3" t="s">
        <v>195</v>
      </c>
      <c r="I21" s="3" t="s">
        <v>12</v>
      </c>
      <c r="J21" s="3" t="s">
        <v>196</v>
      </c>
      <c r="K21" s="3" t="s">
        <v>12</v>
      </c>
      <c r="L21" s="92"/>
      <c r="M21" s="92"/>
    </row>
    <row r="22" spans="1:13" s="32" customFormat="1" ht="24.75" customHeight="1">
      <c r="A22" s="8" t="s">
        <v>74</v>
      </c>
      <c r="B22" s="8">
        <v>1</v>
      </c>
      <c r="C22" s="8" t="s">
        <v>220</v>
      </c>
      <c r="D22" s="8" t="s">
        <v>20</v>
      </c>
      <c r="E22" s="35">
        <v>46.05</v>
      </c>
      <c r="F22" s="36">
        <f>E22*0.4</f>
        <v>18.419999999999998</v>
      </c>
      <c r="G22" s="36">
        <f>I22+K22</f>
        <v>85.08</v>
      </c>
      <c r="H22" s="36">
        <v>85.4</v>
      </c>
      <c r="I22" s="36">
        <f>H22*0.6</f>
        <v>51.24</v>
      </c>
      <c r="J22" s="36">
        <v>84.6</v>
      </c>
      <c r="K22" s="36">
        <f>J22*0.4</f>
        <v>33.839999999999996</v>
      </c>
      <c r="L22" s="41">
        <f>G22*0.6</f>
        <v>51.047999999999995</v>
      </c>
      <c r="M22" s="51">
        <f>F22+L22</f>
        <v>69.46799999999999</v>
      </c>
    </row>
    <row r="23" spans="1:13" s="32" customFormat="1" ht="24.75" customHeight="1">
      <c r="A23" s="5" t="s">
        <v>74</v>
      </c>
      <c r="B23" s="5">
        <v>2</v>
      </c>
      <c r="C23" s="5" t="s">
        <v>221</v>
      </c>
      <c r="D23" s="5" t="s">
        <v>119</v>
      </c>
      <c r="E23" s="37">
        <v>43.25</v>
      </c>
      <c r="F23" s="36">
        <f>E23*0.4</f>
        <v>17.3</v>
      </c>
      <c r="G23" s="36">
        <f>I23+K23</f>
        <v>83.44</v>
      </c>
      <c r="H23" s="36">
        <v>83.6</v>
      </c>
      <c r="I23" s="36">
        <f>H23*0.6</f>
        <v>50.16</v>
      </c>
      <c r="J23" s="36">
        <v>83.2</v>
      </c>
      <c r="K23" s="36">
        <f>J23*0.4</f>
        <v>33.28</v>
      </c>
      <c r="L23" s="41">
        <f>G23*0.6</f>
        <v>50.064</v>
      </c>
      <c r="M23" s="47">
        <f>F23+L23</f>
        <v>67.364</v>
      </c>
    </row>
    <row r="24" spans="1:13" s="32" customFormat="1" ht="24.75" customHeight="1">
      <c r="A24" s="5" t="s">
        <v>74</v>
      </c>
      <c r="B24" s="5">
        <v>3</v>
      </c>
      <c r="C24" s="5" t="s">
        <v>222</v>
      </c>
      <c r="D24" s="5" t="s">
        <v>20</v>
      </c>
      <c r="E24" s="37">
        <v>46.4</v>
      </c>
      <c r="F24" s="36">
        <f>E24*0.4</f>
        <v>18.56</v>
      </c>
      <c r="G24" s="36">
        <f>I24+K24</f>
        <v>77.24000000000001</v>
      </c>
      <c r="H24" s="36">
        <v>77.4</v>
      </c>
      <c r="I24" s="36">
        <f>H24*0.6</f>
        <v>46.440000000000005</v>
      </c>
      <c r="J24" s="36">
        <v>77</v>
      </c>
      <c r="K24" s="36">
        <f>J24*0.4</f>
        <v>30.8</v>
      </c>
      <c r="L24" s="41">
        <f>G24*0.6</f>
        <v>46.344</v>
      </c>
      <c r="M24" s="47">
        <f>F24+L24</f>
        <v>64.904</v>
      </c>
    </row>
    <row r="25" spans="1:13" s="32" customFormat="1" ht="24.75" customHeight="1">
      <c r="A25" s="5" t="s">
        <v>74</v>
      </c>
      <c r="B25" s="5">
        <v>4</v>
      </c>
      <c r="C25" s="5" t="s">
        <v>223</v>
      </c>
      <c r="D25" s="5" t="s">
        <v>20</v>
      </c>
      <c r="E25" s="37">
        <v>45.15</v>
      </c>
      <c r="F25" s="36">
        <f>E25*0.4</f>
        <v>18.06</v>
      </c>
      <c r="G25" s="36">
        <f>I25+K25</f>
        <v>74.12</v>
      </c>
      <c r="H25" s="36">
        <v>74.6</v>
      </c>
      <c r="I25" s="36">
        <f>H25*0.6</f>
        <v>44.76</v>
      </c>
      <c r="J25" s="36">
        <v>73.4</v>
      </c>
      <c r="K25" s="36">
        <f>J25*0.4</f>
        <v>29.360000000000003</v>
      </c>
      <c r="L25" s="41">
        <f>G25*0.6</f>
        <v>44.472</v>
      </c>
      <c r="M25" s="47">
        <f>F25+L25</f>
        <v>62.532</v>
      </c>
    </row>
  </sheetData>
  <sheetProtection/>
  <autoFilter ref="A4:M25">
    <sortState ref="A5:M25">
      <sortCondition descending="1" sortBy="value" ref="A5:A25"/>
    </sortState>
  </autoFilter>
  <mergeCells count="22">
    <mergeCell ref="B3:B4"/>
    <mergeCell ref="B20:B21"/>
    <mergeCell ref="C3:C4"/>
    <mergeCell ref="C20:C21"/>
    <mergeCell ref="D3:D4"/>
    <mergeCell ref="D20:D21"/>
    <mergeCell ref="E3:E4"/>
    <mergeCell ref="E20:E21"/>
    <mergeCell ref="A1:M1"/>
    <mergeCell ref="H3:K3"/>
    <mergeCell ref="A19:M19"/>
    <mergeCell ref="H20:K20"/>
    <mergeCell ref="A3:A4"/>
    <mergeCell ref="A20:A21"/>
    <mergeCell ref="M3:M4"/>
    <mergeCell ref="M20:M21"/>
    <mergeCell ref="F3:F4"/>
    <mergeCell ref="F20:F21"/>
    <mergeCell ref="G3:G4"/>
    <mergeCell ref="G20:G21"/>
    <mergeCell ref="L3:L4"/>
    <mergeCell ref="L20:L21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N15" sqref="N15"/>
    </sheetView>
  </sheetViews>
  <sheetFormatPr defaultColWidth="9.00390625" defaultRowHeight="14.25"/>
  <cols>
    <col min="2" max="2" width="6.50390625" style="0" customWidth="1"/>
    <col min="3" max="3" width="8.00390625" style="0" customWidth="1"/>
    <col min="4" max="4" width="8.75390625" style="0" customWidth="1"/>
    <col min="5" max="5" width="10.50390625" style="0" customWidth="1"/>
    <col min="6" max="6" width="9.375" style="0" customWidth="1"/>
    <col min="7" max="8" width="10.75390625" style="0" customWidth="1"/>
    <col min="9" max="9" width="9.375" style="0" customWidth="1"/>
    <col min="10" max="10" width="10.125" style="0" customWidth="1"/>
    <col min="11" max="12" width="9.875" style="0" customWidth="1"/>
    <col min="13" max="13" width="8.875" style="0" customWidth="1"/>
  </cols>
  <sheetData>
    <row r="1" spans="1:13" ht="42" customHeight="1">
      <c r="A1" s="91" t="s">
        <v>224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25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5.5" customHeight="1">
      <c r="A3" s="92" t="s">
        <v>0</v>
      </c>
      <c r="B3" s="92" t="s">
        <v>1</v>
      </c>
      <c r="C3" s="92" t="s">
        <v>2</v>
      </c>
      <c r="D3" s="92" t="s">
        <v>10</v>
      </c>
      <c r="E3" s="92" t="s">
        <v>11</v>
      </c>
      <c r="F3" s="92" t="s">
        <v>12</v>
      </c>
      <c r="G3" s="92" t="s">
        <v>13</v>
      </c>
      <c r="H3" s="92"/>
      <c r="I3" s="92"/>
      <c r="J3" s="92"/>
      <c r="K3" s="92"/>
      <c r="L3" s="92" t="s">
        <v>12</v>
      </c>
      <c r="M3" s="92" t="s">
        <v>14</v>
      </c>
    </row>
    <row r="4" spans="1:13" s="1" customFormat="1" ht="25.5" customHeight="1">
      <c r="A4" s="92"/>
      <c r="B4" s="92"/>
      <c r="C4" s="92"/>
      <c r="D4" s="92"/>
      <c r="E4" s="92"/>
      <c r="F4" s="92"/>
      <c r="G4" s="92"/>
      <c r="H4" s="3" t="s">
        <v>195</v>
      </c>
      <c r="I4" s="3" t="s">
        <v>12</v>
      </c>
      <c r="J4" s="3" t="s">
        <v>196</v>
      </c>
      <c r="K4" s="3" t="s">
        <v>12</v>
      </c>
      <c r="L4" s="92"/>
      <c r="M4" s="92"/>
    </row>
    <row r="5" spans="1:13" s="1" customFormat="1" ht="24.75" customHeight="1">
      <c r="A5" s="5" t="s">
        <v>15</v>
      </c>
      <c r="B5" s="5">
        <v>1</v>
      </c>
      <c r="C5" s="6" t="s">
        <v>226</v>
      </c>
      <c r="D5" s="5" t="s">
        <v>108</v>
      </c>
      <c r="E5" s="37">
        <v>60.05</v>
      </c>
      <c r="F5" s="36">
        <f aca="true" t="shared" si="0" ref="F5:F15">E5*0.4</f>
        <v>24.02</v>
      </c>
      <c r="G5" s="36">
        <f aca="true" t="shared" si="1" ref="G5:G15">I5+K5</f>
        <v>82.88</v>
      </c>
      <c r="H5" s="36">
        <f>32.4+48</f>
        <v>80.4</v>
      </c>
      <c r="I5" s="36">
        <f aca="true" t="shared" si="2" ref="I5:I15">H5*0.6</f>
        <v>48.24</v>
      </c>
      <c r="J5" s="36">
        <v>86.6</v>
      </c>
      <c r="K5" s="36">
        <f aca="true" t="shared" si="3" ref="K5:K15">J5*0.4</f>
        <v>34.64</v>
      </c>
      <c r="L5" s="41">
        <f aca="true" t="shared" si="4" ref="L5:L15">G5*0.6</f>
        <v>49.727999999999994</v>
      </c>
      <c r="M5" s="43">
        <f aca="true" t="shared" si="5" ref="M5:M15">F5+L5</f>
        <v>73.74799999999999</v>
      </c>
    </row>
    <row r="6" spans="1:13" s="1" customFormat="1" ht="24.75" customHeight="1">
      <c r="A6" s="8" t="s">
        <v>15</v>
      </c>
      <c r="B6" s="5">
        <v>2</v>
      </c>
      <c r="C6" s="9" t="s">
        <v>227</v>
      </c>
      <c r="D6" s="8" t="s">
        <v>108</v>
      </c>
      <c r="E6" s="35">
        <v>47.3</v>
      </c>
      <c r="F6" s="36">
        <f t="shared" si="0"/>
        <v>18.919999999999998</v>
      </c>
      <c r="G6" s="36">
        <f t="shared" si="1"/>
        <v>89.84</v>
      </c>
      <c r="H6" s="36">
        <f>37.8+54.6</f>
        <v>92.4</v>
      </c>
      <c r="I6" s="36">
        <f t="shared" si="2"/>
        <v>55.440000000000005</v>
      </c>
      <c r="J6" s="36">
        <v>86</v>
      </c>
      <c r="K6" s="36">
        <f t="shared" si="3"/>
        <v>34.4</v>
      </c>
      <c r="L6" s="41">
        <f t="shared" si="4"/>
        <v>53.904</v>
      </c>
      <c r="M6" s="43">
        <f t="shared" si="5"/>
        <v>72.824</v>
      </c>
    </row>
    <row r="7" spans="1:13" s="1" customFormat="1" ht="24.75" customHeight="1">
      <c r="A7" s="8" t="s">
        <v>15</v>
      </c>
      <c r="B7" s="8">
        <v>1</v>
      </c>
      <c r="C7" s="9" t="s">
        <v>225</v>
      </c>
      <c r="D7" s="8" t="s">
        <v>20</v>
      </c>
      <c r="E7" s="35">
        <v>71.55</v>
      </c>
      <c r="F7" s="36">
        <f>E7*0.4</f>
        <v>28.62</v>
      </c>
      <c r="G7" s="36">
        <f>I7+K7</f>
        <v>81.4</v>
      </c>
      <c r="H7" s="36">
        <f>30.2+49.2</f>
        <v>79.4</v>
      </c>
      <c r="I7" s="36">
        <f>H7*0.6</f>
        <v>47.64</v>
      </c>
      <c r="J7" s="36">
        <v>84.4</v>
      </c>
      <c r="K7" s="36">
        <f>J7*0.4</f>
        <v>33.760000000000005</v>
      </c>
      <c r="L7" s="41">
        <f>G7*0.6</f>
        <v>48.84</v>
      </c>
      <c r="M7" s="42">
        <f>F7+L7</f>
        <v>77.46000000000001</v>
      </c>
    </row>
    <row r="8" spans="1:13" s="1" customFormat="1" ht="25.5" customHeight="1">
      <c r="A8" s="5" t="s">
        <v>15</v>
      </c>
      <c r="B8" s="5">
        <v>2</v>
      </c>
      <c r="C8" s="6" t="s">
        <v>228</v>
      </c>
      <c r="D8" s="5" t="s">
        <v>20</v>
      </c>
      <c r="E8" s="37">
        <v>61.8</v>
      </c>
      <c r="F8" s="36">
        <f t="shared" si="0"/>
        <v>24.72</v>
      </c>
      <c r="G8" s="36">
        <f t="shared" si="1"/>
        <v>79.44</v>
      </c>
      <c r="H8" s="36">
        <f>28.2+44.6</f>
        <v>72.8</v>
      </c>
      <c r="I8" s="36">
        <f t="shared" si="2"/>
        <v>43.68</v>
      </c>
      <c r="J8" s="36">
        <v>89.4</v>
      </c>
      <c r="K8" s="36">
        <f t="shared" si="3"/>
        <v>35.760000000000005</v>
      </c>
      <c r="L8" s="41">
        <f t="shared" si="4"/>
        <v>47.663999999999994</v>
      </c>
      <c r="M8" s="43">
        <f t="shared" si="5"/>
        <v>72.38399999999999</v>
      </c>
    </row>
    <row r="9" spans="1:13" s="1" customFormat="1" ht="24.75" customHeight="1">
      <c r="A9" s="5" t="s">
        <v>15</v>
      </c>
      <c r="B9" s="8">
        <v>3</v>
      </c>
      <c r="C9" s="6" t="s">
        <v>229</v>
      </c>
      <c r="D9" s="5" t="s">
        <v>20</v>
      </c>
      <c r="E9" s="37">
        <v>48.8</v>
      </c>
      <c r="F9" s="36">
        <f t="shared" si="0"/>
        <v>19.52</v>
      </c>
      <c r="G9" s="36">
        <f t="shared" si="1"/>
        <v>87.24000000000001</v>
      </c>
      <c r="H9" s="36">
        <f>34+53.8</f>
        <v>87.8</v>
      </c>
      <c r="I9" s="36">
        <f t="shared" si="2"/>
        <v>52.68</v>
      </c>
      <c r="J9" s="36">
        <v>86.4</v>
      </c>
      <c r="K9" s="36">
        <f t="shared" si="3"/>
        <v>34.56</v>
      </c>
      <c r="L9" s="41">
        <f t="shared" si="4"/>
        <v>52.344</v>
      </c>
      <c r="M9" s="43">
        <f t="shared" si="5"/>
        <v>71.864</v>
      </c>
    </row>
    <row r="10" spans="1:13" s="1" customFormat="1" ht="24.75" customHeight="1">
      <c r="A10" s="5" t="s">
        <v>15</v>
      </c>
      <c r="B10" s="5">
        <v>4</v>
      </c>
      <c r="C10" s="6" t="s">
        <v>230</v>
      </c>
      <c r="D10" s="5" t="s">
        <v>20</v>
      </c>
      <c r="E10" s="37">
        <v>50.5</v>
      </c>
      <c r="F10" s="36">
        <f t="shared" si="0"/>
        <v>20.200000000000003</v>
      </c>
      <c r="G10" s="36">
        <f t="shared" si="1"/>
        <v>84.6</v>
      </c>
      <c r="H10" s="36">
        <f>32.8+49.4</f>
        <v>82.19999999999999</v>
      </c>
      <c r="I10" s="36">
        <f t="shared" si="2"/>
        <v>49.31999999999999</v>
      </c>
      <c r="J10" s="36">
        <v>88.2</v>
      </c>
      <c r="K10" s="36">
        <f t="shared" si="3"/>
        <v>35.28</v>
      </c>
      <c r="L10" s="41">
        <f t="shared" si="4"/>
        <v>50.76</v>
      </c>
      <c r="M10" s="43">
        <f t="shared" si="5"/>
        <v>70.96000000000001</v>
      </c>
    </row>
    <row r="11" spans="1:13" s="1" customFormat="1" ht="24.75" customHeight="1">
      <c r="A11" s="5" t="s">
        <v>15</v>
      </c>
      <c r="B11" s="8">
        <v>5</v>
      </c>
      <c r="C11" s="6" t="s">
        <v>231</v>
      </c>
      <c r="D11" s="5" t="s">
        <v>20</v>
      </c>
      <c r="E11" s="37">
        <v>53.55</v>
      </c>
      <c r="F11" s="36">
        <f t="shared" si="0"/>
        <v>21.42</v>
      </c>
      <c r="G11" s="36">
        <f t="shared" si="1"/>
        <v>82.28</v>
      </c>
      <c r="H11" s="36">
        <f>30.4+48.6</f>
        <v>79</v>
      </c>
      <c r="I11" s="36">
        <f t="shared" si="2"/>
        <v>47.4</v>
      </c>
      <c r="J11" s="36">
        <v>87.2</v>
      </c>
      <c r="K11" s="36">
        <f t="shared" si="3"/>
        <v>34.88</v>
      </c>
      <c r="L11" s="41">
        <f t="shared" si="4"/>
        <v>49.368</v>
      </c>
      <c r="M11" s="43">
        <f t="shared" si="5"/>
        <v>70.78800000000001</v>
      </c>
    </row>
    <row r="12" spans="1:13" s="1" customFormat="1" ht="24.75" customHeight="1">
      <c r="A12" s="13" t="s">
        <v>15</v>
      </c>
      <c r="B12" s="5">
        <v>6</v>
      </c>
      <c r="C12" s="33" t="s">
        <v>232</v>
      </c>
      <c r="D12" s="13" t="s">
        <v>20</v>
      </c>
      <c r="E12" s="38">
        <v>56.25</v>
      </c>
      <c r="F12" s="39">
        <f t="shared" si="0"/>
        <v>22.5</v>
      </c>
      <c r="G12" s="39">
        <f t="shared" si="1"/>
        <v>79.32000000000001</v>
      </c>
      <c r="H12" s="39">
        <f>29.4+48</f>
        <v>77.4</v>
      </c>
      <c r="I12" s="39">
        <f t="shared" si="2"/>
        <v>46.440000000000005</v>
      </c>
      <c r="J12" s="39">
        <v>82.2</v>
      </c>
      <c r="K12" s="39">
        <f t="shared" si="3"/>
        <v>32.88</v>
      </c>
      <c r="L12" s="44">
        <f t="shared" si="4"/>
        <v>47.592000000000006</v>
      </c>
      <c r="M12" s="45">
        <f t="shared" si="5"/>
        <v>70.09200000000001</v>
      </c>
    </row>
    <row r="13" spans="1:13" s="1" customFormat="1" ht="24.75" customHeight="1">
      <c r="A13" s="5" t="s">
        <v>15</v>
      </c>
      <c r="B13" s="8">
        <v>7</v>
      </c>
      <c r="C13" s="6" t="s">
        <v>233</v>
      </c>
      <c r="D13" s="5" t="s">
        <v>20</v>
      </c>
      <c r="E13" s="40">
        <v>47.15</v>
      </c>
      <c r="F13" s="30">
        <f t="shared" si="0"/>
        <v>18.86</v>
      </c>
      <c r="G13" s="30">
        <f t="shared" si="1"/>
        <v>84.84</v>
      </c>
      <c r="H13" s="30">
        <f>35+51.6</f>
        <v>86.6</v>
      </c>
      <c r="I13" s="30">
        <f t="shared" si="2"/>
        <v>51.959999999999994</v>
      </c>
      <c r="J13" s="30">
        <v>82.2</v>
      </c>
      <c r="K13" s="30">
        <f t="shared" si="3"/>
        <v>32.88</v>
      </c>
      <c r="L13" s="46">
        <f t="shared" si="4"/>
        <v>50.904</v>
      </c>
      <c r="M13" s="43">
        <f t="shared" si="5"/>
        <v>69.76400000000001</v>
      </c>
    </row>
    <row r="14" spans="1:13" s="1" customFormat="1" ht="24.75" customHeight="1">
      <c r="A14" s="5" t="s">
        <v>15</v>
      </c>
      <c r="B14" s="5">
        <v>8</v>
      </c>
      <c r="C14" s="6" t="s">
        <v>234</v>
      </c>
      <c r="D14" s="5" t="s">
        <v>20</v>
      </c>
      <c r="E14" s="40">
        <v>50.75</v>
      </c>
      <c r="F14" s="30">
        <f t="shared" si="0"/>
        <v>20.3</v>
      </c>
      <c r="G14" s="30">
        <f t="shared" si="1"/>
        <v>81.16</v>
      </c>
      <c r="H14" s="30">
        <f>30.4+46</f>
        <v>76.4</v>
      </c>
      <c r="I14" s="30">
        <f t="shared" si="2"/>
        <v>45.84</v>
      </c>
      <c r="J14" s="30">
        <v>88.3</v>
      </c>
      <c r="K14" s="30">
        <f t="shared" si="3"/>
        <v>35.32</v>
      </c>
      <c r="L14" s="46">
        <f t="shared" si="4"/>
        <v>48.696</v>
      </c>
      <c r="M14" s="47">
        <f t="shared" si="5"/>
        <v>68.996</v>
      </c>
    </row>
    <row r="15" spans="1:13" s="1" customFormat="1" ht="24.75" customHeight="1">
      <c r="A15" s="5" t="s">
        <v>15</v>
      </c>
      <c r="B15" s="8">
        <v>9</v>
      </c>
      <c r="C15" s="6" t="s">
        <v>235</v>
      </c>
      <c r="D15" s="5" t="s">
        <v>20</v>
      </c>
      <c r="E15" s="40">
        <v>48.6</v>
      </c>
      <c r="F15" s="30">
        <f t="shared" si="0"/>
        <v>19.44</v>
      </c>
      <c r="G15" s="30">
        <f t="shared" si="1"/>
        <v>73.12</v>
      </c>
      <c r="H15" s="30">
        <f>28.8+46.4</f>
        <v>75.2</v>
      </c>
      <c r="I15" s="30">
        <f t="shared" si="2"/>
        <v>45.12</v>
      </c>
      <c r="J15" s="30">
        <v>70</v>
      </c>
      <c r="K15" s="30">
        <f t="shared" si="3"/>
        <v>28</v>
      </c>
      <c r="L15" s="46">
        <f t="shared" si="4"/>
        <v>43.872</v>
      </c>
      <c r="M15" s="43">
        <f t="shared" si="5"/>
        <v>63.312</v>
      </c>
    </row>
    <row r="16" spans="1:13" ht="46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42" customHeight="1">
      <c r="A17" s="91" t="s">
        <v>224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</row>
    <row r="18" spans="1:13" ht="25.5" customHeight="1">
      <c r="A18" s="92" t="s">
        <v>0</v>
      </c>
      <c r="B18" s="92" t="s">
        <v>1</v>
      </c>
      <c r="C18" s="92" t="s">
        <v>2</v>
      </c>
      <c r="D18" s="92" t="s">
        <v>10</v>
      </c>
      <c r="E18" s="92" t="s">
        <v>11</v>
      </c>
      <c r="F18" s="92" t="s">
        <v>12</v>
      </c>
      <c r="G18" s="92" t="s">
        <v>13</v>
      </c>
      <c r="H18" s="92"/>
      <c r="I18" s="92"/>
      <c r="J18" s="92"/>
      <c r="K18" s="92"/>
      <c r="L18" s="92" t="s">
        <v>12</v>
      </c>
      <c r="M18" s="92" t="s">
        <v>14</v>
      </c>
    </row>
    <row r="19" spans="1:13" s="1" customFormat="1" ht="25.5" customHeight="1">
      <c r="A19" s="92"/>
      <c r="B19" s="92"/>
      <c r="C19" s="92"/>
      <c r="D19" s="92"/>
      <c r="E19" s="92"/>
      <c r="F19" s="92"/>
      <c r="G19" s="92"/>
      <c r="H19" s="3" t="s">
        <v>195</v>
      </c>
      <c r="I19" s="3" t="s">
        <v>12</v>
      </c>
      <c r="J19" s="3" t="s">
        <v>196</v>
      </c>
      <c r="K19" s="3" t="s">
        <v>12</v>
      </c>
      <c r="L19" s="92"/>
      <c r="M19" s="92"/>
    </row>
    <row r="20" spans="1:13" s="32" customFormat="1" ht="27" customHeight="1">
      <c r="A20" s="8" t="s">
        <v>74</v>
      </c>
      <c r="B20" s="8">
        <v>1</v>
      </c>
      <c r="C20" s="9" t="s">
        <v>236</v>
      </c>
      <c r="D20" s="8" t="s">
        <v>20</v>
      </c>
      <c r="E20" s="35">
        <v>72.7</v>
      </c>
      <c r="F20" s="36">
        <f>E20*0.4</f>
        <v>29.080000000000002</v>
      </c>
      <c r="G20" s="36">
        <f>I20+K20</f>
        <v>83.32</v>
      </c>
      <c r="H20" s="36">
        <f>31+48</f>
        <v>79</v>
      </c>
      <c r="I20" s="36">
        <f>H20*0.6</f>
        <v>47.4</v>
      </c>
      <c r="J20" s="36">
        <v>89.8</v>
      </c>
      <c r="K20" s="36">
        <f>J20*0.4</f>
        <v>35.92</v>
      </c>
      <c r="L20" s="41">
        <f>G20*0.6</f>
        <v>49.992</v>
      </c>
      <c r="M20" s="42">
        <f>F20+L20</f>
        <v>79.072</v>
      </c>
    </row>
    <row r="21" spans="1:13" s="32" customFormat="1" ht="27" customHeight="1">
      <c r="A21" s="5" t="s">
        <v>74</v>
      </c>
      <c r="B21" s="5">
        <v>2</v>
      </c>
      <c r="C21" s="6" t="s">
        <v>237</v>
      </c>
      <c r="D21" s="5" t="s">
        <v>20</v>
      </c>
      <c r="E21" s="37">
        <v>51.05</v>
      </c>
      <c r="F21" s="36">
        <f>E21*0.4</f>
        <v>20.42</v>
      </c>
      <c r="G21" s="36">
        <f>I21+K21</f>
        <v>78.4</v>
      </c>
      <c r="H21" s="36">
        <f>31.8+44.2</f>
        <v>76</v>
      </c>
      <c r="I21" s="36">
        <f>H21*0.6</f>
        <v>45.6</v>
      </c>
      <c r="J21" s="36">
        <v>82</v>
      </c>
      <c r="K21" s="36">
        <f>J21*0.4</f>
        <v>32.800000000000004</v>
      </c>
      <c r="L21" s="41">
        <f>G21*0.6</f>
        <v>47.04</v>
      </c>
      <c r="M21" s="43">
        <f>F21+L21</f>
        <v>67.46000000000001</v>
      </c>
    </row>
  </sheetData>
  <sheetProtection/>
  <autoFilter ref="A4:M21">
    <sortState ref="A5:M21">
      <sortCondition descending="1" sortBy="value" ref="A5:A21"/>
    </sortState>
  </autoFilter>
  <mergeCells count="22">
    <mergeCell ref="B3:B4"/>
    <mergeCell ref="B18:B19"/>
    <mergeCell ref="C3:C4"/>
    <mergeCell ref="C18:C19"/>
    <mergeCell ref="D3:D4"/>
    <mergeCell ref="D18:D19"/>
    <mergeCell ref="E3:E4"/>
    <mergeCell ref="E18:E19"/>
    <mergeCell ref="A1:M1"/>
    <mergeCell ref="H3:K3"/>
    <mergeCell ref="A17:M17"/>
    <mergeCell ref="H18:K18"/>
    <mergeCell ref="A3:A4"/>
    <mergeCell ref="A18:A19"/>
    <mergeCell ref="M3:M4"/>
    <mergeCell ref="M18:M19"/>
    <mergeCell ref="F3:F4"/>
    <mergeCell ref="F18:F19"/>
    <mergeCell ref="G3:G4"/>
    <mergeCell ref="G18:G19"/>
    <mergeCell ref="L3:L4"/>
    <mergeCell ref="L18:L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7">
      <selection activeCell="Q7" sqref="Q7"/>
    </sheetView>
  </sheetViews>
  <sheetFormatPr defaultColWidth="9.00390625" defaultRowHeight="14.25"/>
  <cols>
    <col min="2" max="2" width="6.75390625" style="0" customWidth="1"/>
    <col min="4" max="4" width="6.875" style="0" hidden="1" customWidth="1"/>
    <col min="5" max="5" width="9.00390625" style="0" hidden="1" customWidth="1"/>
    <col min="6" max="6" width="11.875" style="0" hidden="1" customWidth="1"/>
    <col min="9" max="9" width="9.75390625" style="0" customWidth="1"/>
    <col min="10" max="10" width="10.375" style="0" customWidth="1"/>
    <col min="11" max="11" width="10.125" style="0" customWidth="1"/>
    <col min="12" max="12" width="10.00390625" style="0" customWidth="1"/>
    <col min="13" max="13" width="11.00390625" style="0" customWidth="1"/>
  </cols>
  <sheetData>
    <row r="1" spans="1:13" ht="45" customHeight="1">
      <c r="A1" s="91" t="s">
        <v>238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s="1" customFormat="1" ht="39" customHeight="1">
      <c r="A2" s="3" t="s">
        <v>0</v>
      </c>
      <c r="B2" s="3" t="s">
        <v>1</v>
      </c>
      <c r="C2" s="3" t="s">
        <v>2</v>
      </c>
      <c r="D2" s="3" t="s">
        <v>7</v>
      </c>
      <c r="E2" s="3" t="s">
        <v>8</v>
      </c>
      <c r="F2" s="4" t="s">
        <v>9</v>
      </c>
      <c r="G2" s="3" t="s">
        <v>239</v>
      </c>
      <c r="H2" s="3" t="s">
        <v>240</v>
      </c>
      <c r="I2" s="19" t="s">
        <v>11</v>
      </c>
      <c r="J2" s="3" t="s">
        <v>12</v>
      </c>
      <c r="K2" s="3" t="s">
        <v>13</v>
      </c>
      <c r="L2" s="3" t="s">
        <v>12</v>
      </c>
      <c r="M2" s="3" t="s">
        <v>14</v>
      </c>
    </row>
    <row r="3" spans="1:13" s="1" customFormat="1" ht="33.75" customHeight="1">
      <c r="A3" s="5" t="s">
        <v>15</v>
      </c>
      <c r="B3" s="5">
        <v>1</v>
      </c>
      <c r="C3" s="6" t="s">
        <v>241</v>
      </c>
      <c r="D3" s="5" t="s">
        <v>22</v>
      </c>
      <c r="E3" s="5" t="s">
        <v>242</v>
      </c>
      <c r="F3" s="7" t="s">
        <v>243</v>
      </c>
      <c r="G3" s="5" t="s">
        <v>108</v>
      </c>
      <c r="H3" s="5" t="s">
        <v>244</v>
      </c>
      <c r="I3" s="20">
        <v>68.4</v>
      </c>
      <c r="J3" s="20">
        <f>I3*0.4</f>
        <v>27.360000000000003</v>
      </c>
      <c r="K3" s="20">
        <v>87</v>
      </c>
      <c r="L3" s="20">
        <f>K3*0.6</f>
        <v>52.199999999999996</v>
      </c>
      <c r="M3" s="21">
        <f>J3+L3</f>
        <v>79.56</v>
      </c>
    </row>
    <row r="4" spans="1:13" s="1" customFormat="1" ht="33.75" customHeight="1">
      <c r="A4" s="5" t="s">
        <v>15</v>
      </c>
      <c r="B4" s="5">
        <v>2</v>
      </c>
      <c r="C4" s="6" t="s">
        <v>245</v>
      </c>
      <c r="D4" s="5" t="s">
        <v>17</v>
      </c>
      <c r="E4" s="5" t="s">
        <v>246</v>
      </c>
      <c r="F4" s="7" t="s">
        <v>247</v>
      </c>
      <c r="G4" s="5" t="s">
        <v>108</v>
      </c>
      <c r="H4" s="5" t="s">
        <v>244</v>
      </c>
      <c r="I4" s="20">
        <v>70.3</v>
      </c>
      <c r="J4" s="20">
        <f>I4*0.4</f>
        <v>28.12</v>
      </c>
      <c r="K4" s="20">
        <v>84.4</v>
      </c>
      <c r="L4" s="20">
        <f>K4*0.6</f>
        <v>50.64</v>
      </c>
      <c r="M4" s="21">
        <f>J4+L4</f>
        <v>78.76</v>
      </c>
    </row>
    <row r="5" spans="1:13" s="1" customFormat="1" ht="33.75" customHeight="1">
      <c r="A5" s="8" t="s">
        <v>15</v>
      </c>
      <c r="B5" s="8">
        <v>3</v>
      </c>
      <c r="C5" s="9" t="s">
        <v>248</v>
      </c>
      <c r="D5" s="8" t="s">
        <v>17</v>
      </c>
      <c r="E5" s="8" t="s">
        <v>249</v>
      </c>
      <c r="F5" s="10" t="s">
        <v>250</v>
      </c>
      <c r="G5" s="8" t="s">
        <v>108</v>
      </c>
      <c r="H5" s="8" t="s">
        <v>244</v>
      </c>
      <c r="I5" s="22">
        <v>72.7</v>
      </c>
      <c r="J5" s="22">
        <f>I5*0.4</f>
        <v>29.080000000000002</v>
      </c>
      <c r="K5" s="22">
        <v>81.8</v>
      </c>
      <c r="L5" s="22">
        <f>K5*0.6</f>
        <v>49.08</v>
      </c>
      <c r="M5" s="23">
        <f>J5+L5</f>
        <v>78.16</v>
      </c>
    </row>
    <row r="6" spans="1:13" s="1" customFormat="1" ht="33.75" customHeight="1">
      <c r="A6" s="5" t="s">
        <v>15</v>
      </c>
      <c r="B6" s="5">
        <v>4</v>
      </c>
      <c r="C6" s="6" t="s">
        <v>251</v>
      </c>
      <c r="D6" s="5" t="s">
        <v>22</v>
      </c>
      <c r="E6" s="5" t="s">
        <v>23</v>
      </c>
      <c r="F6" s="7" t="s">
        <v>252</v>
      </c>
      <c r="G6" s="5" t="s">
        <v>108</v>
      </c>
      <c r="H6" s="5" t="s">
        <v>244</v>
      </c>
      <c r="I6" s="20">
        <v>54.6</v>
      </c>
      <c r="J6" s="20">
        <f>I6*0.4</f>
        <v>21.840000000000003</v>
      </c>
      <c r="K6" s="20">
        <v>77.2</v>
      </c>
      <c r="L6" s="20">
        <f>K6*0.6</f>
        <v>46.32</v>
      </c>
      <c r="M6" s="21">
        <f>J6+L6</f>
        <v>68.16</v>
      </c>
    </row>
    <row r="7" spans="1:13" s="1" customFormat="1" ht="24.75" customHeight="1">
      <c r="A7" s="11"/>
      <c r="B7" s="11"/>
      <c r="C7" s="11"/>
      <c r="D7" s="11"/>
      <c r="E7" s="11"/>
      <c r="F7" s="12"/>
      <c r="G7" s="11"/>
      <c r="H7" s="11"/>
      <c r="I7" s="24"/>
      <c r="J7" s="24"/>
      <c r="K7" s="24"/>
      <c r="L7" s="24"/>
      <c r="M7" s="24"/>
    </row>
    <row r="8" spans="1:13" ht="42" customHeight="1">
      <c r="A8" s="91" t="s">
        <v>238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</row>
    <row r="9" spans="1:13" s="1" customFormat="1" ht="43.5" customHeight="1">
      <c r="A9" s="3" t="s">
        <v>0</v>
      </c>
      <c r="B9" s="3" t="s">
        <v>1</v>
      </c>
      <c r="C9" s="3" t="s">
        <v>2</v>
      </c>
      <c r="D9" s="3" t="s">
        <v>7</v>
      </c>
      <c r="E9" s="3" t="s">
        <v>8</v>
      </c>
      <c r="F9" s="4" t="s">
        <v>9</v>
      </c>
      <c r="G9" s="3" t="s">
        <v>239</v>
      </c>
      <c r="H9" s="3" t="s">
        <v>240</v>
      </c>
      <c r="I9" s="19" t="s">
        <v>11</v>
      </c>
      <c r="J9" s="3" t="s">
        <v>12</v>
      </c>
      <c r="K9" s="3" t="s">
        <v>13</v>
      </c>
      <c r="L9" s="3" t="s">
        <v>12</v>
      </c>
      <c r="M9" s="3" t="s">
        <v>14</v>
      </c>
    </row>
    <row r="10" spans="1:13" s="1" customFormat="1" ht="30" customHeight="1">
      <c r="A10" s="8" t="s">
        <v>15</v>
      </c>
      <c r="B10" s="8">
        <v>1</v>
      </c>
      <c r="C10" s="9" t="s">
        <v>253</v>
      </c>
      <c r="D10" s="8" t="s">
        <v>22</v>
      </c>
      <c r="E10" s="8" t="s">
        <v>18</v>
      </c>
      <c r="F10" s="10" t="s">
        <v>254</v>
      </c>
      <c r="G10" s="8" t="s">
        <v>108</v>
      </c>
      <c r="H10" s="8" t="s">
        <v>255</v>
      </c>
      <c r="I10" s="25">
        <v>76.75</v>
      </c>
      <c r="J10" s="22">
        <f>I10*0.4</f>
        <v>30.700000000000003</v>
      </c>
      <c r="K10" s="22">
        <v>87.6</v>
      </c>
      <c r="L10" s="22">
        <f>K10*0.6</f>
        <v>52.559999999999995</v>
      </c>
      <c r="M10" s="23">
        <f>J10+L10</f>
        <v>83.25999999999999</v>
      </c>
    </row>
    <row r="11" spans="1:13" s="1" customFormat="1" ht="30" customHeight="1">
      <c r="A11" s="13" t="s">
        <v>15</v>
      </c>
      <c r="B11" s="5">
        <v>2</v>
      </c>
      <c r="C11" s="6" t="s">
        <v>256</v>
      </c>
      <c r="D11" s="5" t="s">
        <v>17</v>
      </c>
      <c r="E11" s="5" t="s">
        <v>257</v>
      </c>
      <c r="F11" s="7" t="s">
        <v>258</v>
      </c>
      <c r="G11" s="5" t="s">
        <v>108</v>
      </c>
      <c r="H11" s="5" t="s">
        <v>255</v>
      </c>
      <c r="I11" s="26">
        <v>75.95</v>
      </c>
      <c r="J11" s="20">
        <f>I11*0.4</f>
        <v>30.380000000000003</v>
      </c>
      <c r="K11" s="20">
        <v>82.2</v>
      </c>
      <c r="L11" s="20">
        <f>K11*0.6</f>
        <v>49.32</v>
      </c>
      <c r="M11" s="21">
        <f>J11+L11</f>
        <v>79.7</v>
      </c>
    </row>
    <row r="12" spans="1:13" s="1" customFormat="1" ht="30" customHeight="1">
      <c r="A12" s="5" t="s">
        <v>15</v>
      </c>
      <c r="B12" s="14">
        <v>3</v>
      </c>
      <c r="C12" s="6" t="s">
        <v>259</v>
      </c>
      <c r="D12" s="5" t="s">
        <v>17</v>
      </c>
      <c r="E12" s="5" t="s">
        <v>260</v>
      </c>
      <c r="F12" s="7" t="s">
        <v>261</v>
      </c>
      <c r="G12" s="5" t="s">
        <v>108</v>
      </c>
      <c r="H12" s="5" t="s">
        <v>255</v>
      </c>
      <c r="I12" s="26">
        <v>68.5</v>
      </c>
      <c r="J12" s="20">
        <f>I12*0.4</f>
        <v>27.400000000000002</v>
      </c>
      <c r="K12" s="20">
        <v>79.4</v>
      </c>
      <c r="L12" s="20">
        <f>K12*0.6</f>
        <v>47.64</v>
      </c>
      <c r="M12" s="21">
        <f>J12+L12</f>
        <v>75.04</v>
      </c>
    </row>
    <row r="13" spans="1:13" s="1" customFormat="1" ht="24.75" customHeight="1">
      <c r="A13" s="15"/>
      <c r="B13" s="16"/>
      <c r="C13" s="16"/>
      <c r="D13" s="16"/>
      <c r="E13" s="16"/>
      <c r="F13" s="17"/>
      <c r="G13" s="16"/>
      <c r="H13" s="16"/>
      <c r="I13" s="27"/>
      <c r="J13" s="28"/>
      <c r="K13" s="28"/>
      <c r="L13" s="28"/>
      <c r="M13" s="28"/>
    </row>
    <row r="14" spans="1:13" ht="42" customHeight="1">
      <c r="A14" s="91" t="s">
        <v>238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spans="1:13" s="1" customFormat="1" ht="37.5" customHeight="1">
      <c r="A15" s="3" t="s">
        <v>0</v>
      </c>
      <c r="B15" s="3" t="s">
        <v>1</v>
      </c>
      <c r="C15" s="3" t="s">
        <v>2</v>
      </c>
      <c r="D15" s="3" t="s">
        <v>7</v>
      </c>
      <c r="E15" s="3" t="s">
        <v>8</v>
      </c>
      <c r="F15" s="4" t="s">
        <v>9</v>
      </c>
      <c r="G15" s="3" t="s">
        <v>239</v>
      </c>
      <c r="H15" s="3" t="s">
        <v>240</v>
      </c>
      <c r="I15" s="19" t="s">
        <v>11</v>
      </c>
      <c r="J15" s="3" t="s">
        <v>12</v>
      </c>
      <c r="K15" s="3" t="s">
        <v>13</v>
      </c>
      <c r="L15" s="3" t="s">
        <v>12</v>
      </c>
      <c r="M15" s="3" t="s">
        <v>14</v>
      </c>
    </row>
    <row r="16" spans="1:13" s="1" customFormat="1" ht="24.75" customHeight="1">
      <c r="A16" s="5" t="s">
        <v>15</v>
      </c>
      <c r="B16" s="5">
        <v>1</v>
      </c>
      <c r="C16" s="6" t="s">
        <v>262</v>
      </c>
      <c r="D16" s="5" t="s">
        <v>17</v>
      </c>
      <c r="E16" s="5" t="s">
        <v>66</v>
      </c>
      <c r="F16" s="7" t="s">
        <v>264</v>
      </c>
      <c r="G16" s="5" t="s">
        <v>108</v>
      </c>
      <c r="H16" s="5" t="s">
        <v>263</v>
      </c>
      <c r="I16" s="20">
        <v>60.95</v>
      </c>
      <c r="J16" s="20">
        <f aca="true" t="shared" si="0" ref="J16:J24">I16*0.4</f>
        <v>24.380000000000003</v>
      </c>
      <c r="K16" s="20">
        <v>86.6</v>
      </c>
      <c r="L16" s="20">
        <f aca="true" t="shared" si="1" ref="L16:L24">K16*0.6</f>
        <v>51.959999999999994</v>
      </c>
      <c r="M16" s="21">
        <f aca="true" t="shared" si="2" ref="M16:M24">J16+L16</f>
        <v>76.34</v>
      </c>
    </row>
    <row r="17" spans="1:13" s="1" customFormat="1" ht="24.75" customHeight="1">
      <c r="A17" s="8" t="s">
        <v>15</v>
      </c>
      <c r="B17" s="8">
        <v>2</v>
      </c>
      <c r="C17" s="9" t="s">
        <v>265</v>
      </c>
      <c r="D17" s="8" t="s">
        <v>17</v>
      </c>
      <c r="E17" s="8" t="s">
        <v>35</v>
      </c>
      <c r="F17" s="10" t="s">
        <v>266</v>
      </c>
      <c r="G17" s="8" t="s">
        <v>108</v>
      </c>
      <c r="H17" s="8" t="s">
        <v>263</v>
      </c>
      <c r="I17" s="29">
        <v>59.2</v>
      </c>
      <c r="J17" s="22">
        <f t="shared" si="0"/>
        <v>23.680000000000003</v>
      </c>
      <c r="K17" s="22">
        <v>86.2</v>
      </c>
      <c r="L17" s="22">
        <f t="shared" si="1"/>
        <v>51.72</v>
      </c>
      <c r="M17" s="23">
        <f t="shared" si="2"/>
        <v>75.4</v>
      </c>
    </row>
    <row r="18" spans="1:13" s="1" customFormat="1" ht="24.75" customHeight="1">
      <c r="A18" s="5" t="s">
        <v>15</v>
      </c>
      <c r="B18" s="5">
        <v>3</v>
      </c>
      <c r="C18" s="6" t="s">
        <v>267</v>
      </c>
      <c r="D18" s="5" t="s">
        <v>17</v>
      </c>
      <c r="E18" s="5" t="s">
        <v>35</v>
      </c>
      <c r="F18" s="7" t="s">
        <v>268</v>
      </c>
      <c r="G18" s="5" t="s">
        <v>108</v>
      </c>
      <c r="H18" s="5" t="s">
        <v>263</v>
      </c>
      <c r="I18" s="30">
        <v>57.05</v>
      </c>
      <c r="J18" s="20">
        <f t="shared" si="0"/>
        <v>22.82</v>
      </c>
      <c r="K18" s="20">
        <v>87.2</v>
      </c>
      <c r="L18" s="20">
        <f t="shared" si="1"/>
        <v>52.32</v>
      </c>
      <c r="M18" s="21">
        <f t="shared" si="2"/>
        <v>75.14</v>
      </c>
    </row>
    <row r="19" spans="1:13" s="1" customFormat="1" ht="24.75" customHeight="1">
      <c r="A19" s="5" t="s">
        <v>15</v>
      </c>
      <c r="B19" s="8">
        <v>4</v>
      </c>
      <c r="C19" s="6" t="s">
        <v>269</v>
      </c>
      <c r="D19" s="5" t="s">
        <v>17</v>
      </c>
      <c r="E19" s="5" t="s">
        <v>23</v>
      </c>
      <c r="F19" s="7" t="s">
        <v>270</v>
      </c>
      <c r="G19" s="5" t="s">
        <v>108</v>
      </c>
      <c r="H19" s="5" t="s">
        <v>263</v>
      </c>
      <c r="I19" s="30">
        <v>58.1</v>
      </c>
      <c r="J19" s="20">
        <f t="shared" si="0"/>
        <v>23.240000000000002</v>
      </c>
      <c r="K19" s="20">
        <v>82.2</v>
      </c>
      <c r="L19" s="20">
        <f t="shared" si="1"/>
        <v>49.32</v>
      </c>
      <c r="M19" s="21">
        <f t="shared" si="2"/>
        <v>72.56</v>
      </c>
    </row>
    <row r="20" spans="1:13" s="1" customFormat="1" ht="24.75" customHeight="1">
      <c r="A20" s="5" t="s">
        <v>15</v>
      </c>
      <c r="B20" s="5">
        <v>5</v>
      </c>
      <c r="C20" s="6" t="s">
        <v>271</v>
      </c>
      <c r="D20" s="5" t="s">
        <v>17</v>
      </c>
      <c r="E20" s="5" t="s">
        <v>35</v>
      </c>
      <c r="F20" s="7" t="s">
        <v>272</v>
      </c>
      <c r="G20" s="5" t="s">
        <v>108</v>
      </c>
      <c r="H20" s="5" t="s">
        <v>263</v>
      </c>
      <c r="I20" s="30">
        <v>50.3</v>
      </c>
      <c r="J20" s="20">
        <f t="shared" si="0"/>
        <v>20.12</v>
      </c>
      <c r="K20" s="20">
        <v>85</v>
      </c>
      <c r="L20" s="20">
        <f t="shared" si="1"/>
        <v>51</v>
      </c>
      <c r="M20" s="21">
        <f t="shared" si="2"/>
        <v>71.12</v>
      </c>
    </row>
    <row r="21" spans="1:13" s="1" customFormat="1" ht="24.75" customHeight="1">
      <c r="A21" s="5" t="s">
        <v>15</v>
      </c>
      <c r="B21" s="8">
        <v>6</v>
      </c>
      <c r="C21" s="6" t="s">
        <v>273</v>
      </c>
      <c r="D21" s="5" t="s">
        <v>22</v>
      </c>
      <c r="E21" s="5" t="s">
        <v>18</v>
      </c>
      <c r="F21" s="7" t="s">
        <v>274</v>
      </c>
      <c r="G21" s="5" t="s">
        <v>108</v>
      </c>
      <c r="H21" s="5" t="s">
        <v>263</v>
      </c>
      <c r="I21" s="30">
        <v>51.4</v>
      </c>
      <c r="J21" s="20">
        <f t="shared" si="0"/>
        <v>20.560000000000002</v>
      </c>
      <c r="K21" s="20">
        <v>82.6</v>
      </c>
      <c r="L21" s="20">
        <f t="shared" si="1"/>
        <v>49.559999999999995</v>
      </c>
      <c r="M21" s="21">
        <f t="shared" si="2"/>
        <v>70.12</v>
      </c>
    </row>
    <row r="22" spans="1:13" s="1" customFormat="1" ht="24.75" customHeight="1">
      <c r="A22" s="5" t="s">
        <v>15</v>
      </c>
      <c r="B22" s="5">
        <v>7</v>
      </c>
      <c r="C22" s="6" t="s">
        <v>275</v>
      </c>
      <c r="D22" s="5" t="s">
        <v>17</v>
      </c>
      <c r="E22" s="5" t="s">
        <v>18</v>
      </c>
      <c r="F22" s="7" t="s">
        <v>276</v>
      </c>
      <c r="G22" s="5" t="s">
        <v>108</v>
      </c>
      <c r="H22" s="5" t="s">
        <v>263</v>
      </c>
      <c r="I22" s="30">
        <v>45.05</v>
      </c>
      <c r="J22" s="20">
        <f t="shared" si="0"/>
        <v>18.02</v>
      </c>
      <c r="K22" s="20">
        <v>85</v>
      </c>
      <c r="L22" s="20">
        <f t="shared" si="1"/>
        <v>51</v>
      </c>
      <c r="M22" s="21">
        <f t="shared" si="2"/>
        <v>69.02</v>
      </c>
    </row>
    <row r="23" spans="1:13" s="1" customFormat="1" ht="24.75" customHeight="1">
      <c r="A23" s="5" t="s">
        <v>15</v>
      </c>
      <c r="B23" s="8">
        <v>8</v>
      </c>
      <c r="C23" s="6" t="s">
        <v>277</v>
      </c>
      <c r="D23" s="5" t="s">
        <v>22</v>
      </c>
      <c r="E23" s="5" t="s">
        <v>35</v>
      </c>
      <c r="F23" s="7" t="s">
        <v>278</v>
      </c>
      <c r="G23" s="5" t="s">
        <v>108</v>
      </c>
      <c r="H23" s="5" t="s">
        <v>263</v>
      </c>
      <c r="I23" s="30">
        <v>48.1</v>
      </c>
      <c r="J23" s="20">
        <f t="shared" si="0"/>
        <v>19.240000000000002</v>
      </c>
      <c r="K23" s="20">
        <v>82.6</v>
      </c>
      <c r="L23" s="20">
        <f t="shared" si="1"/>
        <v>49.559999999999995</v>
      </c>
      <c r="M23" s="21">
        <f t="shared" si="2"/>
        <v>68.8</v>
      </c>
    </row>
    <row r="24" spans="1:13" s="1" customFormat="1" ht="24.75" customHeight="1">
      <c r="A24" s="5" t="s">
        <v>15</v>
      </c>
      <c r="B24" s="5">
        <v>9</v>
      </c>
      <c r="C24" s="6" t="s">
        <v>279</v>
      </c>
      <c r="D24" s="5" t="s">
        <v>17</v>
      </c>
      <c r="E24" s="5" t="s">
        <v>47</v>
      </c>
      <c r="F24" s="7" t="s">
        <v>280</v>
      </c>
      <c r="G24" s="5" t="s">
        <v>108</v>
      </c>
      <c r="H24" s="5" t="s">
        <v>263</v>
      </c>
      <c r="I24" s="30">
        <v>46.9</v>
      </c>
      <c r="J24" s="20">
        <f t="shared" si="0"/>
        <v>18.76</v>
      </c>
      <c r="K24" s="20">
        <v>82.8</v>
      </c>
      <c r="L24" s="20">
        <f t="shared" si="1"/>
        <v>49.68</v>
      </c>
      <c r="M24" s="21">
        <f t="shared" si="2"/>
        <v>68.44</v>
      </c>
    </row>
    <row r="25" spans="3:9" ht="18.75">
      <c r="C25" s="18"/>
      <c r="I25" s="31"/>
    </row>
    <row r="26" spans="3:9" ht="18.75">
      <c r="C26" s="18"/>
      <c r="I26" s="31"/>
    </row>
    <row r="27" spans="3:9" ht="18.75">
      <c r="C27" s="18"/>
      <c r="I27" s="31"/>
    </row>
    <row r="28" spans="3:9" ht="18.75">
      <c r="C28" s="18"/>
      <c r="I28" s="31"/>
    </row>
    <row r="29" spans="3:9" ht="18.75">
      <c r="C29" s="18"/>
      <c r="I29" s="31"/>
    </row>
    <row r="30" spans="3:9" ht="18.75">
      <c r="C30" s="18"/>
      <c r="I30" s="31"/>
    </row>
    <row r="31" spans="3:9" ht="18.75">
      <c r="C31" s="18"/>
      <c r="I31" s="31"/>
    </row>
    <row r="32" spans="3:9" ht="18.75">
      <c r="C32" s="18"/>
      <c r="I32" s="31"/>
    </row>
    <row r="33" ht="18.75">
      <c r="I33" s="31"/>
    </row>
    <row r="34" ht="18.75">
      <c r="I34" s="31"/>
    </row>
    <row r="35" ht="18.75">
      <c r="I35" s="31"/>
    </row>
    <row r="36" ht="18.75">
      <c r="I36" s="31"/>
    </row>
    <row r="37" ht="18.75">
      <c r="I37" s="31"/>
    </row>
    <row r="38" ht="18.75">
      <c r="I38" s="31"/>
    </row>
  </sheetData>
  <sheetProtection/>
  <autoFilter ref="A15:M24">
    <sortState ref="A16:M38">
      <sortCondition descending="1" sortBy="value" ref="M16:M38"/>
    </sortState>
  </autoFilter>
  <mergeCells count="3">
    <mergeCell ref="A1:M1"/>
    <mergeCell ref="A8:M8"/>
    <mergeCell ref="A14:M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2013-01-15T08:39:08Z</cp:lastPrinted>
  <dcterms:created xsi:type="dcterms:W3CDTF">1996-12-17T01:32:42Z</dcterms:created>
  <dcterms:modified xsi:type="dcterms:W3CDTF">2016-07-13T00:53:31Z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