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 name="Sheet2" sheetId="2" r:id="rId2"/>
  </sheets>
  <definedNames>
    <definedName name="_xlnm.Print_Titles" localSheetId="0">Sheet1!$1:$2</definedName>
  </definedNames>
  <calcPr calcId="144525" concurrentCalc="0"/>
</workbook>
</file>

<file path=xl/sharedStrings.xml><?xml version="1.0" encoding="utf-8"?>
<sst xmlns="http://schemas.openxmlformats.org/spreadsheetml/2006/main" count="137">
  <si>
    <t>长春市二道区教育局公开招聘编制外聘用制教师拟聘用人员公示名单</t>
  </si>
  <si>
    <t>序号</t>
  </si>
  <si>
    <t>主管部门</t>
  </si>
  <si>
    <t>招聘单位</t>
  </si>
  <si>
    <t>招聘岗位</t>
  </si>
  <si>
    <t>岗位代码</t>
  </si>
  <si>
    <t>招聘人数</t>
  </si>
  <si>
    <t>姓名</t>
  </si>
  <si>
    <t>性别</t>
  </si>
  <si>
    <t>身份证号</t>
  </si>
  <si>
    <t>笔试
成绩</t>
  </si>
  <si>
    <t>面试
成绩</t>
  </si>
  <si>
    <t>折合后
笔试成绩(40%)</t>
  </si>
  <si>
    <t>折合后
面试成绩(60%)</t>
  </si>
  <si>
    <t>最终成绩</t>
  </si>
  <si>
    <t>名次</t>
  </si>
  <si>
    <t>长春市二道区教育局</t>
  </si>
  <si>
    <t>长春市二道区广德学校</t>
  </si>
  <si>
    <t>小学语文教师</t>
  </si>
  <si>
    <t>001</t>
  </si>
  <si>
    <t>9</t>
  </si>
  <si>
    <t>张莉</t>
  </si>
  <si>
    <t>女</t>
  </si>
  <si>
    <t>220105198605282827</t>
  </si>
  <si>
    <t>1</t>
  </si>
  <si>
    <t>曹纯</t>
  </si>
  <si>
    <t>220103199202240026</t>
  </si>
  <si>
    <t>2</t>
  </si>
  <si>
    <t>薛春艳</t>
  </si>
  <si>
    <t>220322198407194786</t>
  </si>
  <si>
    <t>3</t>
  </si>
  <si>
    <t>田思雨</t>
  </si>
  <si>
    <t>231083198606256125</t>
  </si>
  <si>
    <t>4</t>
  </si>
  <si>
    <t>高葆玥</t>
  </si>
  <si>
    <t>220502199302150023</t>
  </si>
  <si>
    <t>5</t>
  </si>
  <si>
    <t>李昂</t>
  </si>
  <si>
    <t>220105199101021222</t>
  </si>
  <si>
    <t>6</t>
  </si>
  <si>
    <t>刘聪</t>
  </si>
  <si>
    <t>220103199306144522</t>
  </si>
  <si>
    <t>7</t>
  </si>
  <si>
    <t>韩超</t>
  </si>
  <si>
    <t>220105199401011042</t>
  </si>
  <si>
    <t>8</t>
  </si>
  <si>
    <t>程邈</t>
  </si>
  <si>
    <t>男</t>
  </si>
  <si>
    <t>220721199510210617</t>
  </si>
  <si>
    <t>小学数学教师</t>
  </si>
  <si>
    <t>002</t>
  </si>
  <si>
    <t>黄婷</t>
  </si>
  <si>
    <t>620321199009262141</t>
  </si>
  <si>
    <t>张雪</t>
  </si>
  <si>
    <t>220181199201061228</t>
  </si>
  <si>
    <t>杨春昱</t>
  </si>
  <si>
    <t>22032319850204722X</t>
  </si>
  <si>
    <t>易福荣</t>
  </si>
  <si>
    <t>220381198811020024</t>
  </si>
  <si>
    <t>王彩鹤</t>
  </si>
  <si>
    <t>220281198601055848</t>
  </si>
  <si>
    <t>池佰玲</t>
  </si>
  <si>
    <t>220112198507193445</t>
  </si>
  <si>
    <t>小学英语教师</t>
  </si>
  <si>
    <t>003</t>
  </si>
  <si>
    <t>汪海帆</t>
  </si>
  <si>
    <t>220112199103052229</t>
  </si>
  <si>
    <t>刘静东</t>
  </si>
  <si>
    <t>220422198710280447</t>
  </si>
  <si>
    <t>刘孟杨</t>
  </si>
  <si>
    <t>220181199307085523</t>
  </si>
  <si>
    <t>小学体育教师</t>
  </si>
  <si>
    <t>004</t>
  </si>
  <si>
    <t>宋振楠</t>
  </si>
  <si>
    <t>220105199306033411</t>
  </si>
  <si>
    <t>邓淳文</t>
  </si>
  <si>
    <t>220582199508070012</t>
  </si>
  <si>
    <t>王立平</t>
  </si>
  <si>
    <t>220122198205071832</t>
  </si>
  <si>
    <t>韩万强</t>
  </si>
  <si>
    <t>220702198607241811</t>
  </si>
  <si>
    <t>小学音乐教师</t>
  </si>
  <si>
    <t>005</t>
  </si>
  <si>
    <t>杨茜</t>
  </si>
  <si>
    <t>220102198405244229</t>
  </si>
  <si>
    <t>张诗瑶</t>
  </si>
  <si>
    <t>220422199407013826</t>
  </si>
  <si>
    <t>李秀杰</t>
  </si>
  <si>
    <t>220281199111094224</t>
  </si>
  <si>
    <t>小学信息技术</t>
  </si>
  <si>
    <t>006</t>
  </si>
  <si>
    <t>吕天月</t>
  </si>
  <si>
    <t>220183199311206021</t>
  </si>
  <si>
    <t>方思懿</t>
  </si>
  <si>
    <t>220402199405032243</t>
  </si>
  <si>
    <t>王晓曼</t>
  </si>
  <si>
    <t>22018119880128042X</t>
  </si>
  <si>
    <t>初中语文教师</t>
  </si>
  <si>
    <t>007</t>
  </si>
  <si>
    <t>王希元</t>
  </si>
  <si>
    <t>220105199001270045</t>
  </si>
  <si>
    <t>初中政治教师</t>
  </si>
  <si>
    <t>008</t>
  </si>
  <si>
    <t>刘静</t>
  </si>
  <si>
    <t>220281199406098628</t>
  </si>
  <si>
    <t>初中数学教师</t>
  </si>
  <si>
    <t>009</t>
  </si>
  <si>
    <t>孙男男</t>
  </si>
  <si>
    <t>220183199505257249</t>
  </si>
  <si>
    <t>王双</t>
  </si>
  <si>
    <t>220122198802074863</t>
  </si>
  <si>
    <t>初中英语教师</t>
  </si>
  <si>
    <t>010</t>
  </si>
  <si>
    <t>代波</t>
  </si>
  <si>
    <t>232321198812222928</t>
  </si>
  <si>
    <t>初中物理教师</t>
  </si>
  <si>
    <t>011</t>
  </si>
  <si>
    <t>周婷</t>
  </si>
  <si>
    <t>220183199307200444</t>
  </si>
  <si>
    <t>赵微</t>
  </si>
  <si>
    <t>220182199309202922</t>
  </si>
  <si>
    <t>刘哲</t>
  </si>
  <si>
    <t>220303199405253223</t>
  </si>
  <si>
    <t>初中化学教师</t>
  </si>
  <si>
    <t>012</t>
  </si>
  <si>
    <t>刘韦利</t>
  </si>
  <si>
    <t>220183199403130220</t>
  </si>
  <si>
    <t>初中体育教师</t>
  </si>
  <si>
    <t>013</t>
  </si>
  <si>
    <t>刘旭</t>
  </si>
  <si>
    <t>220403199507260016</t>
  </si>
  <si>
    <t>赵磊</t>
  </si>
  <si>
    <t>220183199307080016</t>
  </si>
  <si>
    <t>初中信息技术教师</t>
  </si>
  <si>
    <t>014</t>
  </si>
  <si>
    <t>殷媛</t>
  </si>
  <si>
    <t>220104198707307320</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</si>
</sst>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Red]0.00"/>
  </numFmts>
  <fonts count="26">
    <font>
      <sz val="11"/>
      <color theme="1"/>
      <name val="宋体"/>
      <charset val="134"/>
      <scheme val="minor"/>
    </font>
    <font>
      <sz val="11"/>
      <color indexed="8"/>
      <name val="宋体"/>
      <charset val="134"/>
    </font>
    <font>
      <b/>
      <sz val="18"/>
      <name val="宋体"/>
      <charset val="134"/>
    </font>
    <font>
      <b/>
      <sz val="10"/>
      <name val="黑体"/>
      <charset val="134"/>
    </font>
    <font>
      <sz val="10"/>
      <color indexed="8"/>
      <name val="宋体"/>
      <charset val="134"/>
    </font>
    <font>
      <sz val="10"/>
      <name val="宋体"/>
      <charset val="134"/>
    </font>
    <font>
      <sz val="10"/>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19"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5" borderId="7" applyNumberFormat="0" applyFont="0" applyAlignment="0" applyProtection="0">
      <alignment vertical="center"/>
    </xf>
    <xf numFmtId="0" fontId="21" fillId="17"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5" applyNumberFormat="0" applyFill="0" applyAlignment="0" applyProtection="0">
      <alignment vertical="center"/>
    </xf>
    <xf numFmtId="0" fontId="8" fillId="0" borderId="5" applyNumberFormat="0" applyFill="0" applyAlignment="0" applyProtection="0">
      <alignment vertical="center"/>
    </xf>
    <xf numFmtId="0" fontId="21" fillId="14" borderId="0" applyNumberFormat="0" applyBorder="0" applyAlignment="0" applyProtection="0">
      <alignment vertical="center"/>
    </xf>
    <xf numFmtId="0" fontId="11" fillId="0" borderId="9" applyNumberFormat="0" applyFill="0" applyAlignment="0" applyProtection="0">
      <alignment vertical="center"/>
    </xf>
    <xf numFmtId="0" fontId="21" fillId="13" borderId="0" applyNumberFormat="0" applyBorder="0" applyAlignment="0" applyProtection="0">
      <alignment vertical="center"/>
    </xf>
    <xf numFmtId="0" fontId="14" fillId="4" borderId="6" applyNumberFormat="0" applyAlignment="0" applyProtection="0">
      <alignment vertical="center"/>
    </xf>
    <xf numFmtId="0" fontId="23" fillId="4" borderId="10" applyNumberFormat="0" applyAlignment="0" applyProtection="0">
      <alignment vertical="center"/>
    </xf>
    <xf numFmtId="0" fontId="7" fillId="2" borderId="4" applyNumberFormat="0" applyAlignment="0" applyProtection="0">
      <alignment vertical="center"/>
    </xf>
    <xf numFmtId="0" fontId="20" fillId="9" borderId="0" applyNumberFormat="0" applyBorder="0" applyAlignment="0" applyProtection="0">
      <alignment vertical="center"/>
    </xf>
    <xf numFmtId="0" fontId="21" fillId="21" borderId="0" applyNumberFormat="0" applyBorder="0" applyAlignment="0" applyProtection="0">
      <alignment vertical="center"/>
    </xf>
    <xf numFmtId="0" fontId="24" fillId="0" borderId="11" applyNumberFormat="0" applyFill="0" applyAlignment="0" applyProtection="0">
      <alignment vertical="center"/>
    </xf>
    <xf numFmtId="0" fontId="16" fillId="0" borderId="8" applyNumberFormat="0" applyFill="0" applyAlignment="0" applyProtection="0">
      <alignment vertical="center"/>
    </xf>
    <xf numFmtId="0" fontId="25" fillId="22" borderId="0" applyNumberFormat="0" applyBorder="0" applyAlignment="0" applyProtection="0">
      <alignment vertical="center"/>
    </xf>
    <xf numFmtId="0" fontId="22" fillId="12" borderId="0" applyNumberFormat="0" applyBorder="0" applyAlignment="0" applyProtection="0">
      <alignment vertical="center"/>
    </xf>
    <xf numFmtId="0" fontId="20" fillId="26" borderId="0" applyNumberFormat="0" applyBorder="0" applyAlignment="0" applyProtection="0">
      <alignment vertical="center"/>
    </xf>
    <xf numFmtId="0" fontId="21" fillId="20"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0" fontId="20" fillId="24" borderId="0" applyNumberFormat="0" applyBorder="0" applyAlignment="0" applyProtection="0">
      <alignment vertical="center"/>
    </xf>
    <xf numFmtId="0" fontId="20" fillId="29" borderId="0" applyNumberFormat="0" applyBorder="0" applyAlignment="0" applyProtection="0">
      <alignment vertical="center"/>
    </xf>
    <xf numFmtId="0" fontId="21" fillId="32" borderId="0" applyNumberFormat="0" applyBorder="0" applyAlignment="0" applyProtection="0">
      <alignment vertical="center"/>
    </xf>
    <xf numFmtId="0" fontId="21" fillId="19" borderId="0" applyNumberFormat="0" applyBorder="0" applyAlignment="0" applyProtection="0">
      <alignment vertical="center"/>
    </xf>
    <xf numFmtId="0" fontId="20" fillId="23" borderId="0" applyNumberFormat="0" applyBorder="0" applyAlignment="0" applyProtection="0">
      <alignment vertical="center"/>
    </xf>
    <xf numFmtId="0" fontId="20" fillId="28" borderId="0" applyNumberFormat="0" applyBorder="0" applyAlignment="0" applyProtection="0">
      <alignment vertical="center"/>
    </xf>
    <xf numFmtId="0" fontId="21" fillId="18" borderId="0" applyNumberFormat="0" applyBorder="0" applyAlignment="0" applyProtection="0">
      <alignment vertical="center"/>
    </xf>
    <xf numFmtId="0" fontId="20" fillId="27" borderId="0" applyNumberFormat="0" applyBorder="0" applyAlignment="0" applyProtection="0">
      <alignment vertical="center"/>
    </xf>
    <xf numFmtId="0" fontId="21" fillId="16" borderId="0" applyNumberFormat="0" applyBorder="0" applyAlignment="0" applyProtection="0">
      <alignment vertical="center"/>
    </xf>
    <xf numFmtId="0" fontId="21" fillId="31" borderId="0" applyNumberFormat="0" applyBorder="0" applyAlignment="0" applyProtection="0">
      <alignment vertical="center"/>
    </xf>
    <xf numFmtId="0" fontId="20" fillId="7" borderId="0" applyNumberFormat="0" applyBorder="0" applyAlignment="0" applyProtection="0">
      <alignment vertical="center"/>
    </xf>
    <xf numFmtId="0" fontId="21" fillId="11"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2"/>
  <sheetViews>
    <sheetView tabSelected="1" topLeftCell="A22" workbookViewId="0">
      <selection activeCell="C33" sqref="C33:C34"/>
    </sheetView>
  </sheetViews>
  <sheetFormatPr defaultColWidth="9" defaultRowHeight="13.5"/>
  <cols>
    <col min="1" max="1" width="5.875" style="1" customWidth="1"/>
    <col min="2" max="2" width="10.875" style="1" customWidth="1"/>
    <col min="3" max="3" width="10.625" style="1" customWidth="1"/>
    <col min="4" max="4" width="8.375" style="1" customWidth="1"/>
    <col min="5" max="6" width="4.875" style="1" customWidth="1"/>
    <col min="7" max="7" width="9" style="1"/>
    <col min="8" max="8" width="7.375" style="1" customWidth="1"/>
    <col min="9" max="9" width="22" style="1" customWidth="1"/>
    <col min="10" max="14" width="8.625" style="1" customWidth="1"/>
    <col min="15" max="15" width="5.625" style="1" customWidth="1"/>
    <col min="16" max="16382" width="9" style="1"/>
  </cols>
  <sheetData>
    <row r="1" s="1" customFormat="1" ht="45.95" customHeight="1" spans="1:15">
      <c r="A1" s="3" t="s">
        <v>0</v>
      </c>
      <c r="B1" s="3"/>
      <c r="C1" s="3"/>
      <c r="D1" s="3"/>
      <c r="E1" s="3"/>
      <c r="F1" s="3"/>
      <c r="G1" s="3"/>
      <c r="H1" s="3"/>
      <c r="I1" s="3"/>
      <c r="J1" s="3"/>
      <c r="K1" s="3"/>
      <c r="L1" s="3"/>
      <c r="M1" s="3"/>
      <c r="N1" s="3"/>
      <c r="O1" s="3"/>
    </row>
    <row r="2" s="1" customFormat="1" ht="37.5" customHeight="1" spans="1:15">
      <c r="A2" s="4" t="s">
        <v>1</v>
      </c>
      <c r="B2" s="4" t="s">
        <v>2</v>
      </c>
      <c r="C2" s="4" t="s">
        <v>3</v>
      </c>
      <c r="D2" s="4" t="s">
        <v>4</v>
      </c>
      <c r="E2" s="4" t="s">
        <v>5</v>
      </c>
      <c r="F2" s="4" t="s">
        <v>6</v>
      </c>
      <c r="G2" s="4" t="s">
        <v>7</v>
      </c>
      <c r="H2" s="4" t="s">
        <v>8</v>
      </c>
      <c r="I2" s="4" t="s">
        <v>9</v>
      </c>
      <c r="J2" s="16" t="s">
        <v>10</v>
      </c>
      <c r="K2" s="16" t="s">
        <v>11</v>
      </c>
      <c r="L2" s="17" t="s">
        <v>12</v>
      </c>
      <c r="M2" s="17" t="s">
        <v>13</v>
      </c>
      <c r="N2" s="16" t="s">
        <v>14</v>
      </c>
      <c r="O2" s="4" t="s">
        <v>15</v>
      </c>
    </row>
    <row r="3" s="2" customFormat="1" ht="24" customHeight="1" spans="1:15">
      <c r="A3" s="5">
        <v>1</v>
      </c>
      <c r="B3" s="6" t="s">
        <v>16</v>
      </c>
      <c r="C3" s="6" t="s">
        <v>17</v>
      </c>
      <c r="D3" s="6" t="s">
        <v>18</v>
      </c>
      <c r="E3" s="7" t="s">
        <v>19</v>
      </c>
      <c r="F3" s="8" t="s">
        <v>20</v>
      </c>
      <c r="G3" s="8" t="s">
        <v>21</v>
      </c>
      <c r="H3" s="8" t="s">
        <v>22</v>
      </c>
      <c r="I3" s="20" t="s">
        <v>23</v>
      </c>
      <c r="J3" s="8">
        <v>83</v>
      </c>
      <c r="K3" s="18">
        <v>83.92</v>
      </c>
      <c r="L3" s="19">
        <f t="shared" ref="L3:L42" si="0">J3*0.4</f>
        <v>33.2</v>
      </c>
      <c r="M3" s="19">
        <f t="shared" ref="M3:M12" si="1">ROUND((K3*0.6),2)</f>
        <v>50.35</v>
      </c>
      <c r="N3" s="18">
        <f t="shared" ref="N3:N24" si="2">L3+M3</f>
        <v>83.55</v>
      </c>
      <c r="O3" s="19" t="s">
        <v>24</v>
      </c>
    </row>
    <row r="4" s="2" customFormat="1" ht="24" customHeight="1" spans="1:15">
      <c r="A4" s="5">
        <v>2</v>
      </c>
      <c r="B4" s="6"/>
      <c r="C4" s="6"/>
      <c r="D4" s="6"/>
      <c r="E4" s="7"/>
      <c r="F4" s="8"/>
      <c r="G4" s="8" t="s">
        <v>25</v>
      </c>
      <c r="H4" s="8" t="s">
        <v>22</v>
      </c>
      <c r="I4" s="20" t="s">
        <v>26</v>
      </c>
      <c r="J4" s="8">
        <v>82</v>
      </c>
      <c r="K4" s="18">
        <v>84.16</v>
      </c>
      <c r="L4" s="19">
        <f t="shared" si="0"/>
        <v>32.8</v>
      </c>
      <c r="M4" s="19">
        <f t="shared" si="1"/>
        <v>50.5</v>
      </c>
      <c r="N4" s="18">
        <f t="shared" si="2"/>
        <v>83.3</v>
      </c>
      <c r="O4" s="19" t="s">
        <v>27</v>
      </c>
    </row>
    <row r="5" s="2" customFormat="1" ht="24" customHeight="1" spans="1:15">
      <c r="A5" s="5">
        <v>3</v>
      </c>
      <c r="B5" s="6"/>
      <c r="C5" s="6"/>
      <c r="D5" s="6"/>
      <c r="E5" s="7"/>
      <c r="F5" s="8"/>
      <c r="G5" s="8" t="s">
        <v>28</v>
      </c>
      <c r="H5" s="8" t="s">
        <v>22</v>
      </c>
      <c r="I5" s="20" t="s">
        <v>29</v>
      </c>
      <c r="J5" s="8">
        <v>74</v>
      </c>
      <c r="K5" s="18">
        <v>85.44</v>
      </c>
      <c r="L5" s="19">
        <f t="shared" si="0"/>
        <v>29.6</v>
      </c>
      <c r="M5" s="19">
        <f t="shared" si="1"/>
        <v>51.26</v>
      </c>
      <c r="N5" s="18">
        <f t="shared" si="2"/>
        <v>80.86</v>
      </c>
      <c r="O5" s="19" t="s">
        <v>30</v>
      </c>
    </row>
    <row r="6" s="2" customFormat="1" ht="24" customHeight="1" spans="1:15">
      <c r="A6" s="5">
        <v>4</v>
      </c>
      <c r="B6" s="6"/>
      <c r="C6" s="6"/>
      <c r="D6" s="6"/>
      <c r="E6" s="7"/>
      <c r="F6" s="8"/>
      <c r="G6" s="8" t="s">
        <v>31</v>
      </c>
      <c r="H6" s="8" t="s">
        <v>22</v>
      </c>
      <c r="I6" s="20" t="s">
        <v>32</v>
      </c>
      <c r="J6" s="8">
        <v>75</v>
      </c>
      <c r="K6" s="18">
        <v>84.44</v>
      </c>
      <c r="L6" s="19">
        <f t="shared" si="0"/>
        <v>30</v>
      </c>
      <c r="M6" s="19">
        <f t="shared" si="1"/>
        <v>50.66</v>
      </c>
      <c r="N6" s="18">
        <f t="shared" si="2"/>
        <v>80.66</v>
      </c>
      <c r="O6" s="19" t="s">
        <v>33</v>
      </c>
    </row>
    <row r="7" s="2" customFormat="1" ht="24" customHeight="1" spans="1:15">
      <c r="A7" s="5">
        <v>5</v>
      </c>
      <c r="B7" s="6"/>
      <c r="C7" s="6"/>
      <c r="D7" s="6"/>
      <c r="E7" s="7"/>
      <c r="F7" s="8"/>
      <c r="G7" s="8" t="s">
        <v>34</v>
      </c>
      <c r="H7" s="8" t="s">
        <v>22</v>
      </c>
      <c r="I7" s="20" t="s">
        <v>35</v>
      </c>
      <c r="J7" s="8">
        <v>79</v>
      </c>
      <c r="K7" s="18">
        <v>81.46</v>
      </c>
      <c r="L7" s="19">
        <f t="shared" si="0"/>
        <v>31.6</v>
      </c>
      <c r="M7" s="19">
        <f t="shared" si="1"/>
        <v>48.88</v>
      </c>
      <c r="N7" s="18">
        <f t="shared" si="2"/>
        <v>80.48</v>
      </c>
      <c r="O7" s="19" t="s">
        <v>36</v>
      </c>
    </row>
    <row r="8" s="2" customFormat="1" ht="24" customHeight="1" spans="1:15">
      <c r="A8" s="5">
        <v>6</v>
      </c>
      <c r="B8" s="6"/>
      <c r="C8" s="6"/>
      <c r="D8" s="6"/>
      <c r="E8" s="7"/>
      <c r="F8" s="8"/>
      <c r="G8" s="8" t="s">
        <v>37</v>
      </c>
      <c r="H8" s="8" t="s">
        <v>22</v>
      </c>
      <c r="I8" s="20" t="s">
        <v>38</v>
      </c>
      <c r="J8" s="8">
        <v>75</v>
      </c>
      <c r="K8" s="18">
        <v>84.02</v>
      </c>
      <c r="L8" s="19">
        <f t="shared" si="0"/>
        <v>30</v>
      </c>
      <c r="M8" s="19">
        <f t="shared" si="1"/>
        <v>50.41</v>
      </c>
      <c r="N8" s="18">
        <f t="shared" si="2"/>
        <v>80.41</v>
      </c>
      <c r="O8" s="19" t="s">
        <v>39</v>
      </c>
    </row>
    <row r="9" s="2" customFormat="1" ht="24" customHeight="1" spans="1:15">
      <c r="A9" s="5">
        <v>7</v>
      </c>
      <c r="B9" s="6"/>
      <c r="C9" s="6"/>
      <c r="D9" s="6"/>
      <c r="E9" s="7"/>
      <c r="F9" s="8"/>
      <c r="G9" s="8" t="s">
        <v>40</v>
      </c>
      <c r="H9" s="8" t="s">
        <v>22</v>
      </c>
      <c r="I9" s="20" t="s">
        <v>41</v>
      </c>
      <c r="J9" s="8">
        <v>80</v>
      </c>
      <c r="K9" s="18">
        <v>78.26</v>
      </c>
      <c r="L9" s="19">
        <f t="shared" si="0"/>
        <v>32</v>
      </c>
      <c r="M9" s="19">
        <f t="shared" si="1"/>
        <v>46.96</v>
      </c>
      <c r="N9" s="18">
        <f t="shared" si="2"/>
        <v>78.96</v>
      </c>
      <c r="O9" s="19" t="s">
        <v>42</v>
      </c>
    </row>
    <row r="10" s="2" customFormat="1" ht="24" customHeight="1" spans="1:15">
      <c r="A10" s="5">
        <v>8</v>
      </c>
      <c r="B10" s="6"/>
      <c r="C10" s="6"/>
      <c r="D10" s="6"/>
      <c r="E10" s="7"/>
      <c r="F10" s="8"/>
      <c r="G10" s="8" t="s">
        <v>43</v>
      </c>
      <c r="H10" s="8" t="s">
        <v>22</v>
      </c>
      <c r="I10" s="20" t="s">
        <v>44</v>
      </c>
      <c r="J10" s="8">
        <v>77</v>
      </c>
      <c r="K10" s="18">
        <v>77.16</v>
      </c>
      <c r="L10" s="19">
        <f t="shared" si="0"/>
        <v>30.8</v>
      </c>
      <c r="M10" s="19">
        <f t="shared" si="1"/>
        <v>46.3</v>
      </c>
      <c r="N10" s="18">
        <f t="shared" si="2"/>
        <v>77.1</v>
      </c>
      <c r="O10" s="19" t="s">
        <v>45</v>
      </c>
    </row>
    <row r="11" s="2" customFormat="1" ht="24" customHeight="1" spans="1:15">
      <c r="A11" s="5">
        <v>9</v>
      </c>
      <c r="B11" s="6"/>
      <c r="C11" s="6"/>
      <c r="D11" s="6"/>
      <c r="E11" s="7"/>
      <c r="F11" s="8"/>
      <c r="G11" s="8" t="s">
        <v>46</v>
      </c>
      <c r="H11" s="8" t="s">
        <v>47</v>
      </c>
      <c r="I11" s="20" t="s">
        <v>48</v>
      </c>
      <c r="J11" s="8">
        <v>74</v>
      </c>
      <c r="K11" s="18">
        <v>79.12</v>
      </c>
      <c r="L11" s="19">
        <f t="shared" si="0"/>
        <v>29.6</v>
      </c>
      <c r="M11" s="19">
        <f t="shared" si="1"/>
        <v>47.47</v>
      </c>
      <c r="N11" s="18">
        <f t="shared" si="2"/>
        <v>77.07</v>
      </c>
      <c r="O11" s="19" t="s">
        <v>20</v>
      </c>
    </row>
    <row r="12" s="2" customFormat="1" ht="24" customHeight="1" spans="1:15">
      <c r="A12" s="5">
        <v>10</v>
      </c>
      <c r="B12" s="6" t="s">
        <v>16</v>
      </c>
      <c r="C12" s="6" t="s">
        <v>17</v>
      </c>
      <c r="D12" s="6" t="s">
        <v>49</v>
      </c>
      <c r="E12" s="7" t="s">
        <v>50</v>
      </c>
      <c r="F12" s="8">
        <v>6</v>
      </c>
      <c r="G12" s="8" t="s">
        <v>51</v>
      </c>
      <c r="H12" s="8" t="s">
        <v>22</v>
      </c>
      <c r="I12" s="8" t="s">
        <v>52</v>
      </c>
      <c r="J12" s="8">
        <v>85</v>
      </c>
      <c r="K12" s="18">
        <v>81.72</v>
      </c>
      <c r="L12" s="19">
        <f t="shared" si="0"/>
        <v>34</v>
      </c>
      <c r="M12" s="18">
        <f t="shared" ref="M12:M17" si="3">K12*0.6</f>
        <v>49.032</v>
      </c>
      <c r="N12" s="18">
        <f t="shared" si="2"/>
        <v>83.032</v>
      </c>
      <c r="O12" s="19" t="s">
        <v>24</v>
      </c>
    </row>
    <row r="13" s="2" customFormat="1" ht="24" customHeight="1" spans="1:15">
      <c r="A13" s="5">
        <v>11</v>
      </c>
      <c r="B13" s="6"/>
      <c r="C13" s="6"/>
      <c r="D13" s="6"/>
      <c r="E13" s="7"/>
      <c r="F13" s="8"/>
      <c r="G13" s="8" t="s">
        <v>53</v>
      </c>
      <c r="H13" s="8" t="s">
        <v>22</v>
      </c>
      <c r="I13" s="8" t="s">
        <v>54</v>
      </c>
      <c r="J13" s="8">
        <v>85</v>
      </c>
      <c r="K13" s="18">
        <v>78.58</v>
      </c>
      <c r="L13" s="19">
        <f t="shared" si="0"/>
        <v>34</v>
      </c>
      <c r="M13" s="18">
        <f t="shared" si="3"/>
        <v>47.148</v>
      </c>
      <c r="N13" s="18">
        <f t="shared" si="2"/>
        <v>81.148</v>
      </c>
      <c r="O13" s="19" t="s">
        <v>27</v>
      </c>
    </row>
    <row r="14" s="2" customFormat="1" ht="24" customHeight="1" spans="1:15">
      <c r="A14" s="5">
        <v>12</v>
      </c>
      <c r="B14" s="6"/>
      <c r="C14" s="6"/>
      <c r="D14" s="6"/>
      <c r="E14" s="7"/>
      <c r="F14" s="8"/>
      <c r="G14" s="8" t="s">
        <v>55</v>
      </c>
      <c r="H14" s="8" t="s">
        <v>22</v>
      </c>
      <c r="I14" s="8" t="s">
        <v>56</v>
      </c>
      <c r="J14" s="8">
        <v>77</v>
      </c>
      <c r="K14" s="18">
        <v>81.42</v>
      </c>
      <c r="L14" s="19">
        <f t="shared" si="0"/>
        <v>30.8</v>
      </c>
      <c r="M14" s="18">
        <f t="shared" si="3"/>
        <v>48.852</v>
      </c>
      <c r="N14" s="18">
        <f t="shared" si="2"/>
        <v>79.652</v>
      </c>
      <c r="O14" s="19" t="s">
        <v>30</v>
      </c>
    </row>
    <row r="15" s="2" customFormat="1" ht="24" customHeight="1" spans="1:15">
      <c r="A15" s="5">
        <v>13</v>
      </c>
      <c r="B15" s="6"/>
      <c r="C15" s="6"/>
      <c r="D15" s="6"/>
      <c r="E15" s="7"/>
      <c r="F15" s="8"/>
      <c r="G15" s="8" t="s">
        <v>57</v>
      </c>
      <c r="H15" s="8" t="s">
        <v>22</v>
      </c>
      <c r="I15" s="8" t="s">
        <v>58</v>
      </c>
      <c r="J15" s="8">
        <v>87</v>
      </c>
      <c r="K15" s="18">
        <v>74.74</v>
      </c>
      <c r="L15" s="19">
        <f t="shared" si="0"/>
        <v>34.8</v>
      </c>
      <c r="M15" s="18">
        <f t="shared" si="3"/>
        <v>44.844</v>
      </c>
      <c r="N15" s="18">
        <f t="shared" si="2"/>
        <v>79.644</v>
      </c>
      <c r="O15" s="19" t="s">
        <v>33</v>
      </c>
    </row>
    <row r="16" s="2" customFormat="1" ht="24" customHeight="1" spans="1:15">
      <c r="A16" s="5">
        <v>14</v>
      </c>
      <c r="B16" s="6"/>
      <c r="C16" s="6"/>
      <c r="D16" s="6"/>
      <c r="E16" s="7"/>
      <c r="F16" s="8"/>
      <c r="G16" s="8" t="s">
        <v>59</v>
      </c>
      <c r="H16" s="8" t="s">
        <v>22</v>
      </c>
      <c r="I16" s="8" t="s">
        <v>60</v>
      </c>
      <c r="J16" s="8">
        <v>79</v>
      </c>
      <c r="K16" s="18">
        <v>76.38</v>
      </c>
      <c r="L16" s="19">
        <f t="shared" si="0"/>
        <v>31.6</v>
      </c>
      <c r="M16" s="18">
        <f t="shared" si="3"/>
        <v>45.828</v>
      </c>
      <c r="N16" s="18">
        <f t="shared" si="2"/>
        <v>77.428</v>
      </c>
      <c r="O16" s="19" t="s">
        <v>36</v>
      </c>
    </row>
    <row r="17" s="2" customFormat="1" ht="24" customHeight="1" spans="1:15">
      <c r="A17" s="5">
        <v>15</v>
      </c>
      <c r="B17" s="6"/>
      <c r="C17" s="6"/>
      <c r="D17" s="6"/>
      <c r="E17" s="7"/>
      <c r="F17" s="8"/>
      <c r="G17" s="8" t="s">
        <v>61</v>
      </c>
      <c r="H17" s="8" t="s">
        <v>22</v>
      </c>
      <c r="I17" s="8" t="s">
        <v>62</v>
      </c>
      <c r="J17" s="8">
        <v>67</v>
      </c>
      <c r="K17" s="18">
        <v>82.88</v>
      </c>
      <c r="L17" s="19">
        <f t="shared" si="0"/>
        <v>26.8</v>
      </c>
      <c r="M17" s="18">
        <f t="shared" si="3"/>
        <v>49.728</v>
      </c>
      <c r="N17" s="18">
        <f t="shared" si="2"/>
        <v>76.528</v>
      </c>
      <c r="O17" s="19" t="s">
        <v>39</v>
      </c>
    </row>
    <row r="18" s="2" customFormat="1" ht="22" customHeight="1" spans="1:15">
      <c r="A18" s="5">
        <v>16</v>
      </c>
      <c r="B18" s="6" t="s">
        <v>16</v>
      </c>
      <c r="C18" s="6" t="s">
        <v>17</v>
      </c>
      <c r="D18" s="6" t="s">
        <v>63</v>
      </c>
      <c r="E18" s="7" t="s">
        <v>64</v>
      </c>
      <c r="F18" s="8">
        <v>3</v>
      </c>
      <c r="G18" s="8" t="s">
        <v>65</v>
      </c>
      <c r="H18" s="8" t="s">
        <v>22</v>
      </c>
      <c r="I18" s="8" t="s">
        <v>66</v>
      </c>
      <c r="J18" s="8">
        <v>86</v>
      </c>
      <c r="K18" s="18">
        <v>83.88</v>
      </c>
      <c r="L18" s="19">
        <f t="shared" si="0"/>
        <v>34.4</v>
      </c>
      <c r="M18" s="18">
        <f t="shared" ref="M18:M24" si="4">ROUND((K18*0.6),3)</f>
        <v>50.328</v>
      </c>
      <c r="N18" s="18">
        <f t="shared" si="2"/>
        <v>84.728</v>
      </c>
      <c r="O18" s="19" t="s">
        <v>24</v>
      </c>
    </row>
    <row r="19" s="2" customFormat="1" ht="22" customHeight="1" spans="1:15">
      <c r="A19" s="5">
        <v>17</v>
      </c>
      <c r="B19" s="6"/>
      <c r="C19" s="6"/>
      <c r="D19" s="6"/>
      <c r="E19" s="7"/>
      <c r="F19" s="8"/>
      <c r="G19" s="8" t="s">
        <v>67</v>
      </c>
      <c r="H19" s="8" t="s">
        <v>22</v>
      </c>
      <c r="I19" s="8" t="s">
        <v>68</v>
      </c>
      <c r="J19" s="8">
        <v>88</v>
      </c>
      <c r="K19" s="18">
        <v>82.42</v>
      </c>
      <c r="L19" s="19">
        <f t="shared" si="0"/>
        <v>35.2</v>
      </c>
      <c r="M19" s="18">
        <f t="shared" si="4"/>
        <v>49.452</v>
      </c>
      <c r="N19" s="18">
        <f t="shared" si="2"/>
        <v>84.652</v>
      </c>
      <c r="O19" s="19" t="s">
        <v>27</v>
      </c>
    </row>
    <row r="20" s="2" customFormat="1" ht="22" customHeight="1" spans="1:15">
      <c r="A20" s="5">
        <v>18</v>
      </c>
      <c r="B20" s="6"/>
      <c r="C20" s="6"/>
      <c r="D20" s="6"/>
      <c r="E20" s="7"/>
      <c r="F20" s="8"/>
      <c r="G20" s="8" t="s">
        <v>69</v>
      </c>
      <c r="H20" s="8" t="s">
        <v>22</v>
      </c>
      <c r="I20" s="8" t="s">
        <v>70</v>
      </c>
      <c r="J20" s="8">
        <v>85</v>
      </c>
      <c r="K20" s="18">
        <v>84.1</v>
      </c>
      <c r="L20" s="19">
        <f t="shared" si="0"/>
        <v>34</v>
      </c>
      <c r="M20" s="19">
        <f t="shared" si="4"/>
        <v>50.46</v>
      </c>
      <c r="N20" s="18">
        <f t="shared" si="2"/>
        <v>84.46</v>
      </c>
      <c r="O20" s="19" t="s">
        <v>30</v>
      </c>
    </row>
    <row r="21" s="2" customFormat="1" ht="22" customHeight="1" spans="1:15">
      <c r="A21" s="5">
        <v>19</v>
      </c>
      <c r="B21" s="6" t="s">
        <v>16</v>
      </c>
      <c r="C21" s="6" t="s">
        <v>17</v>
      </c>
      <c r="D21" s="6" t="s">
        <v>71</v>
      </c>
      <c r="E21" s="7" t="s">
        <v>72</v>
      </c>
      <c r="F21" s="8">
        <v>4</v>
      </c>
      <c r="G21" s="8" t="s">
        <v>73</v>
      </c>
      <c r="H21" s="8" t="s">
        <v>47</v>
      </c>
      <c r="I21" s="20" t="s">
        <v>74</v>
      </c>
      <c r="J21" s="8">
        <v>66</v>
      </c>
      <c r="K21" s="18">
        <v>80.2</v>
      </c>
      <c r="L21" s="19">
        <f t="shared" si="0"/>
        <v>26.4</v>
      </c>
      <c r="M21" s="19">
        <f t="shared" si="4"/>
        <v>48.12</v>
      </c>
      <c r="N21" s="18">
        <f t="shared" si="2"/>
        <v>74.52</v>
      </c>
      <c r="O21" s="19" t="s">
        <v>24</v>
      </c>
    </row>
    <row r="22" s="2" customFormat="1" ht="22" customHeight="1" spans="1:15">
      <c r="A22" s="5">
        <v>20</v>
      </c>
      <c r="B22" s="6"/>
      <c r="C22" s="6"/>
      <c r="D22" s="6"/>
      <c r="E22" s="7"/>
      <c r="F22" s="8"/>
      <c r="G22" s="8" t="s">
        <v>75</v>
      </c>
      <c r="H22" s="8" t="s">
        <v>47</v>
      </c>
      <c r="I22" s="20" t="s">
        <v>76</v>
      </c>
      <c r="J22" s="8">
        <v>56</v>
      </c>
      <c r="K22" s="18">
        <v>86.58</v>
      </c>
      <c r="L22" s="19">
        <f t="shared" si="0"/>
        <v>22.4</v>
      </c>
      <c r="M22" s="18">
        <f t="shared" si="4"/>
        <v>51.948</v>
      </c>
      <c r="N22" s="18">
        <f t="shared" si="2"/>
        <v>74.348</v>
      </c>
      <c r="O22" s="19" t="s">
        <v>27</v>
      </c>
    </row>
    <row r="23" s="2" customFormat="1" ht="22" customHeight="1" spans="1:15">
      <c r="A23" s="5">
        <v>21</v>
      </c>
      <c r="B23" s="6"/>
      <c r="C23" s="6"/>
      <c r="D23" s="6"/>
      <c r="E23" s="7"/>
      <c r="F23" s="8"/>
      <c r="G23" s="8" t="s">
        <v>77</v>
      </c>
      <c r="H23" s="8" t="s">
        <v>47</v>
      </c>
      <c r="I23" s="20" t="s">
        <v>78</v>
      </c>
      <c r="J23" s="8">
        <v>62</v>
      </c>
      <c r="K23" s="18">
        <v>81.74</v>
      </c>
      <c r="L23" s="19">
        <f t="shared" si="0"/>
        <v>24.8</v>
      </c>
      <c r="M23" s="18">
        <f t="shared" si="4"/>
        <v>49.044</v>
      </c>
      <c r="N23" s="18">
        <f t="shared" si="2"/>
        <v>73.844</v>
      </c>
      <c r="O23" s="19" t="s">
        <v>30</v>
      </c>
    </row>
    <row r="24" s="2" customFormat="1" ht="22" customHeight="1" spans="1:15">
      <c r="A24" s="5">
        <v>22</v>
      </c>
      <c r="B24" s="6"/>
      <c r="C24" s="6"/>
      <c r="D24" s="6"/>
      <c r="E24" s="7"/>
      <c r="F24" s="8"/>
      <c r="G24" s="8" t="s">
        <v>79</v>
      </c>
      <c r="H24" s="8" t="s">
        <v>47</v>
      </c>
      <c r="I24" s="20" t="s">
        <v>80</v>
      </c>
      <c r="J24" s="8">
        <v>61</v>
      </c>
      <c r="K24" s="18">
        <v>81.38</v>
      </c>
      <c r="L24" s="19">
        <f t="shared" si="0"/>
        <v>24.4</v>
      </c>
      <c r="M24" s="18">
        <f t="shared" si="4"/>
        <v>48.828</v>
      </c>
      <c r="N24" s="18">
        <f t="shared" si="2"/>
        <v>73.228</v>
      </c>
      <c r="O24" s="19" t="s">
        <v>33</v>
      </c>
    </row>
    <row r="25" s="2" customFormat="1" ht="22" customHeight="1" spans="1:15">
      <c r="A25" s="5">
        <v>23</v>
      </c>
      <c r="B25" s="6" t="s">
        <v>16</v>
      </c>
      <c r="C25" s="6" t="s">
        <v>17</v>
      </c>
      <c r="D25" s="6" t="s">
        <v>81</v>
      </c>
      <c r="E25" s="7" t="s">
        <v>82</v>
      </c>
      <c r="F25" s="8">
        <v>3</v>
      </c>
      <c r="G25" s="8" t="s">
        <v>83</v>
      </c>
      <c r="H25" s="8" t="str">
        <f t="shared" ref="H25:H30" si="5">IF(OR(LEN(I25)=15,LEN(I25)=18),IF(MOD(MID(I25,15,3)*1,2),"男","女"),#N/A)</f>
        <v>女</v>
      </c>
      <c r="I25" s="20" t="s">
        <v>84</v>
      </c>
      <c r="J25" s="8">
        <v>70</v>
      </c>
      <c r="K25" s="18">
        <v>84.3</v>
      </c>
      <c r="L25" s="19">
        <f t="shared" si="0"/>
        <v>28</v>
      </c>
      <c r="M25" s="19">
        <f t="shared" ref="M25:M31" si="6">ROUND((K25*0.6),2)</f>
        <v>50.58</v>
      </c>
      <c r="N25" s="18">
        <f t="shared" ref="N25:N30" si="7">SUM(L25:M25)</f>
        <v>78.58</v>
      </c>
      <c r="O25" s="19" t="s">
        <v>24</v>
      </c>
    </row>
    <row r="26" s="2" customFormat="1" ht="22" customHeight="1" spans="1:15">
      <c r="A26" s="5">
        <v>24</v>
      </c>
      <c r="B26" s="6"/>
      <c r="C26" s="6"/>
      <c r="D26" s="6"/>
      <c r="E26" s="7"/>
      <c r="F26" s="8"/>
      <c r="G26" s="8" t="s">
        <v>85</v>
      </c>
      <c r="H26" s="8" t="str">
        <f t="shared" si="5"/>
        <v>女</v>
      </c>
      <c r="I26" s="20" t="s">
        <v>86</v>
      </c>
      <c r="J26" s="8">
        <v>74</v>
      </c>
      <c r="K26" s="18">
        <v>80.64</v>
      </c>
      <c r="L26" s="19">
        <f t="shared" si="0"/>
        <v>29.6</v>
      </c>
      <c r="M26" s="19">
        <f t="shared" si="6"/>
        <v>48.38</v>
      </c>
      <c r="N26" s="18">
        <f t="shared" si="7"/>
        <v>77.98</v>
      </c>
      <c r="O26" s="19" t="s">
        <v>27</v>
      </c>
    </row>
    <row r="27" s="2" customFormat="1" ht="22" customHeight="1" spans="1:15">
      <c r="A27" s="5">
        <v>25</v>
      </c>
      <c r="B27" s="6"/>
      <c r="C27" s="6"/>
      <c r="D27" s="6"/>
      <c r="E27" s="7"/>
      <c r="F27" s="8"/>
      <c r="G27" s="8" t="s">
        <v>87</v>
      </c>
      <c r="H27" s="8" t="str">
        <f t="shared" si="5"/>
        <v>女</v>
      </c>
      <c r="I27" s="20" t="s">
        <v>88</v>
      </c>
      <c r="J27" s="8">
        <v>68</v>
      </c>
      <c r="K27" s="18">
        <v>80.26</v>
      </c>
      <c r="L27" s="19">
        <f t="shared" si="0"/>
        <v>27.2</v>
      </c>
      <c r="M27" s="19">
        <f t="shared" si="6"/>
        <v>48.16</v>
      </c>
      <c r="N27" s="18">
        <f t="shared" si="7"/>
        <v>75.36</v>
      </c>
      <c r="O27" s="19" t="s">
        <v>30</v>
      </c>
    </row>
    <row r="28" s="2" customFormat="1" ht="22" customHeight="1" spans="1:15">
      <c r="A28" s="5">
        <v>26</v>
      </c>
      <c r="B28" s="6" t="s">
        <v>16</v>
      </c>
      <c r="C28" s="6" t="s">
        <v>17</v>
      </c>
      <c r="D28" s="6" t="s">
        <v>89</v>
      </c>
      <c r="E28" s="7" t="s">
        <v>90</v>
      </c>
      <c r="F28" s="8">
        <v>3</v>
      </c>
      <c r="G28" s="8" t="s">
        <v>91</v>
      </c>
      <c r="H28" s="8" t="str">
        <f t="shared" si="5"/>
        <v>女</v>
      </c>
      <c r="I28" s="20" t="s">
        <v>92</v>
      </c>
      <c r="J28" s="8">
        <v>85</v>
      </c>
      <c r="K28" s="18">
        <v>80.32</v>
      </c>
      <c r="L28" s="19">
        <f t="shared" si="0"/>
        <v>34</v>
      </c>
      <c r="M28" s="19">
        <f t="shared" si="6"/>
        <v>48.19</v>
      </c>
      <c r="N28" s="18">
        <f t="shared" si="7"/>
        <v>82.19</v>
      </c>
      <c r="O28" s="19" t="s">
        <v>24</v>
      </c>
    </row>
    <row r="29" s="2" customFormat="1" ht="22" customHeight="1" spans="1:15">
      <c r="A29" s="5">
        <v>27</v>
      </c>
      <c r="B29" s="6"/>
      <c r="C29" s="6"/>
      <c r="D29" s="6"/>
      <c r="E29" s="7"/>
      <c r="F29" s="8"/>
      <c r="G29" s="8" t="s">
        <v>93</v>
      </c>
      <c r="H29" s="8" t="str">
        <f t="shared" si="5"/>
        <v>女</v>
      </c>
      <c r="I29" s="20" t="s">
        <v>94</v>
      </c>
      <c r="J29" s="8">
        <v>79</v>
      </c>
      <c r="K29" s="18">
        <v>81.08</v>
      </c>
      <c r="L29" s="19">
        <f t="shared" si="0"/>
        <v>31.6</v>
      </c>
      <c r="M29" s="19">
        <f t="shared" si="6"/>
        <v>48.65</v>
      </c>
      <c r="N29" s="18">
        <f t="shared" si="7"/>
        <v>80.25</v>
      </c>
      <c r="O29" s="19" t="s">
        <v>27</v>
      </c>
    </row>
    <row r="30" s="2" customFormat="1" ht="22" customHeight="1" spans="1:15">
      <c r="A30" s="5">
        <v>28</v>
      </c>
      <c r="B30" s="6"/>
      <c r="C30" s="6"/>
      <c r="D30" s="6"/>
      <c r="E30" s="7"/>
      <c r="F30" s="8"/>
      <c r="G30" s="8" t="s">
        <v>95</v>
      </c>
      <c r="H30" s="8" t="str">
        <f t="shared" si="5"/>
        <v>女</v>
      </c>
      <c r="I30" s="8" t="s">
        <v>96</v>
      </c>
      <c r="J30" s="8">
        <v>74</v>
      </c>
      <c r="K30" s="18">
        <v>83.28</v>
      </c>
      <c r="L30" s="19">
        <f t="shared" si="0"/>
        <v>29.6</v>
      </c>
      <c r="M30" s="19">
        <f t="shared" si="6"/>
        <v>49.97</v>
      </c>
      <c r="N30" s="18">
        <f t="shared" si="7"/>
        <v>79.57</v>
      </c>
      <c r="O30" s="19" t="s">
        <v>30</v>
      </c>
    </row>
    <row r="31" s="2" customFormat="1" ht="33" customHeight="1" spans="1:15">
      <c r="A31" s="5">
        <v>29</v>
      </c>
      <c r="B31" s="6" t="s">
        <v>16</v>
      </c>
      <c r="C31" s="6" t="s">
        <v>17</v>
      </c>
      <c r="D31" s="6" t="s">
        <v>97</v>
      </c>
      <c r="E31" s="7" t="s">
        <v>98</v>
      </c>
      <c r="F31" s="8">
        <v>1</v>
      </c>
      <c r="G31" s="8" t="s">
        <v>99</v>
      </c>
      <c r="H31" s="8" t="s">
        <v>22</v>
      </c>
      <c r="I31" s="20" t="s">
        <v>100</v>
      </c>
      <c r="J31" s="8">
        <v>71</v>
      </c>
      <c r="K31" s="18">
        <v>86.68</v>
      </c>
      <c r="L31" s="19">
        <f t="shared" si="0"/>
        <v>28.4</v>
      </c>
      <c r="M31" s="19">
        <f t="shared" si="6"/>
        <v>52.01</v>
      </c>
      <c r="N31" s="18">
        <f t="shared" ref="N31:N35" si="8">L31+M31</f>
        <v>80.41</v>
      </c>
      <c r="O31" s="19">
        <v>1</v>
      </c>
    </row>
    <row r="32" s="2" customFormat="1" ht="33" customHeight="1" spans="1:15">
      <c r="A32" s="5">
        <v>30</v>
      </c>
      <c r="B32" s="6" t="s">
        <v>16</v>
      </c>
      <c r="C32" s="9" t="s">
        <v>17</v>
      </c>
      <c r="D32" s="6" t="s">
        <v>101</v>
      </c>
      <c r="E32" s="7" t="s">
        <v>102</v>
      </c>
      <c r="F32" s="8">
        <v>1</v>
      </c>
      <c r="G32" s="8" t="s">
        <v>103</v>
      </c>
      <c r="H32" s="8" t="s">
        <v>22</v>
      </c>
      <c r="I32" s="20" t="s">
        <v>104</v>
      </c>
      <c r="J32" s="8">
        <v>80</v>
      </c>
      <c r="K32" s="18">
        <v>85.82</v>
      </c>
      <c r="L32" s="19">
        <f t="shared" si="0"/>
        <v>32</v>
      </c>
      <c r="M32" s="18">
        <f t="shared" ref="M32:M34" si="9">K32*0.6</f>
        <v>51.492</v>
      </c>
      <c r="N32" s="18">
        <f t="shared" si="8"/>
        <v>83.492</v>
      </c>
      <c r="O32" s="19" t="s">
        <v>24</v>
      </c>
    </row>
    <row r="33" s="2" customFormat="1" ht="33" customHeight="1" spans="1:15">
      <c r="A33" s="5">
        <v>31</v>
      </c>
      <c r="B33" s="10" t="s">
        <v>16</v>
      </c>
      <c r="C33" s="10" t="s">
        <v>17</v>
      </c>
      <c r="D33" s="10" t="s">
        <v>105</v>
      </c>
      <c r="E33" s="11" t="s">
        <v>106</v>
      </c>
      <c r="F33" s="12">
        <v>2</v>
      </c>
      <c r="G33" s="8" t="s">
        <v>107</v>
      </c>
      <c r="H33" s="8" t="s">
        <v>22</v>
      </c>
      <c r="I33" s="8" t="s">
        <v>108</v>
      </c>
      <c r="J33" s="8">
        <v>84</v>
      </c>
      <c r="K33" s="18">
        <v>80.14</v>
      </c>
      <c r="L33" s="19">
        <f t="shared" si="0"/>
        <v>33.6</v>
      </c>
      <c r="M33" s="18">
        <f t="shared" si="9"/>
        <v>48.084</v>
      </c>
      <c r="N33" s="18">
        <f t="shared" si="8"/>
        <v>81.684</v>
      </c>
      <c r="O33" s="19" t="s">
        <v>24</v>
      </c>
    </row>
    <row r="34" s="2" customFormat="1" ht="33" customHeight="1" spans="1:15">
      <c r="A34" s="5">
        <v>32</v>
      </c>
      <c r="B34" s="13"/>
      <c r="C34" s="13"/>
      <c r="D34" s="13"/>
      <c r="E34" s="14"/>
      <c r="F34" s="15"/>
      <c r="G34" s="8" t="s">
        <v>109</v>
      </c>
      <c r="H34" s="8" t="s">
        <v>22</v>
      </c>
      <c r="I34" s="8" t="s">
        <v>110</v>
      </c>
      <c r="J34" s="8">
        <v>66</v>
      </c>
      <c r="K34" s="18">
        <v>81.54</v>
      </c>
      <c r="L34" s="19">
        <f t="shared" si="0"/>
        <v>26.4</v>
      </c>
      <c r="M34" s="18">
        <f t="shared" si="9"/>
        <v>48.924</v>
      </c>
      <c r="N34" s="18">
        <f t="shared" si="8"/>
        <v>75.324</v>
      </c>
      <c r="O34" s="19" t="s">
        <v>27</v>
      </c>
    </row>
    <row r="35" s="2" customFormat="1" ht="33" customHeight="1" spans="1:15">
      <c r="A35" s="5">
        <v>33</v>
      </c>
      <c r="B35" s="6" t="s">
        <v>16</v>
      </c>
      <c r="C35" s="6" t="s">
        <v>17</v>
      </c>
      <c r="D35" s="6" t="s">
        <v>111</v>
      </c>
      <c r="E35" s="7" t="s">
        <v>112</v>
      </c>
      <c r="F35" s="8">
        <v>1</v>
      </c>
      <c r="G35" s="8" t="s">
        <v>113</v>
      </c>
      <c r="H35" s="8" t="s">
        <v>22</v>
      </c>
      <c r="I35" s="20" t="s">
        <v>114</v>
      </c>
      <c r="J35" s="8">
        <v>81</v>
      </c>
      <c r="K35" s="18">
        <v>86.8</v>
      </c>
      <c r="L35" s="19">
        <f t="shared" si="0"/>
        <v>32.4</v>
      </c>
      <c r="M35" s="19">
        <f>ROUND((K35*0.6),3)</f>
        <v>52.08</v>
      </c>
      <c r="N35" s="18">
        <f t="shared" si="8"/>
        <v>84.48</v>
      </c>
      <c r="O35" s="19" t="s">
        <v>24</v>
      </c>
    </row>
    <row r="36" s="2" customFormat="1" ht="24" customHeight="1" spans="1:15">
      <c r="A36" s="5">
        <v>34</v>
      </c>
      <c r="B36" s="6" t="s">
        <v>16</v>
      </c>
      <c r="C36" s="6" t="s">
        <v>17</v>
      </c>
      <c r="D36" s="6" t="s">
        <v>115</v>
      </c>
      <c r="E36" s="7" t="s">
        <v>116</v>
      </c>
      <c r="F36" s="8">
        <v>3</v>
      </c>
      <c r="G36" s="8" t="s">
        <v>117</v>
      </c>
      <c r="H36" s="8" t="str">
        <f t="shared" ref="H36:H38" si="10">IF(OR(LEN(I36)=15,LEN(I36)=18),IF(MOD(MID(I36,15,3)*1,2),"男","女"),#N/A)</f>
        <v>女</v>
      </c>
      <c r="I36" s="8" t="s">
        <v>118</v>
      </c>
      <c r="J36" s="8">
        <v>71</v>
      </c>
      <c r="K36" s="18">
        <v>86.52</v>
      </c>
      <c r="L36" s="19">
        <f t="shared" si="0"/>
        <v>28.4</v>
      </c>
      <c r="M36" s="19">
        <f t="shared" ref="M36:M38" si="11">ROUND((K36*0.6),2)</f>
        <v>51.91</v>
      </c>
      <c r="N36" s="18">
        <f t="shared" ref="N36:N38" si="12">SUM(L36:M36)</f>
        <v>80.31</v>
      </c>
      <c r="O36" s="19" t="s">
        <v>24</v>
      </c>
    </row>
    <row r="37" s="2" customFormat="1" ht="24" customHeight="1" spans="1:15">
      <c r="A37" s="5">
        <v>35</v>
      </c>
      <c r="B37" s="6"/>
      <c r="C37" s="6"/>
      <c r="D37" s="6"/>
      <c r="E37" s="7"/>
      <c r="F37" s="8"/>
      <c r="G37" s="8" t="s">
        <v>119</v>
      </c>
      <c r="H37" s="8" t="str">
        <f t="shared" si="10"/>
        <v>女</v>
      </c>
      <c r="I37" s="8" t="s">
        <v>120</v>
      </c>
      <c r="J37" s="8">
        <v>81</v>
      </c>
      <c r="K37" s="18">
        <v>78.32</v>
      </c>
      <c r="L37" s="19">
        <f t="shared" si="0"/>
        <v>32.4</v>
      </c>
      <c r="M37" s="19">
        <f t="shared" si="11"/>
        <v>46.99</v>
      </c>
      <c r="N37" s="18">
        <f t="shared" si="12"/>
        <v>79.39</v>
      </c>
      <c r="O37" s="19" t="s">
        <v>27</v>
      </c>
    </row>
    <row r="38" s="2" customFormat="1" ht="24" customHeight="1" spans="1:15">
      <c r="A38" s="5">
        <v>36</v>
      </c>
      <c r="B38" s="6"/>
      <c r="C38" s="6"/>
      <c r="D38" s="6"/>
      <c r="E38" s="7"/>
      <c r="F38" s="8"/>
      <c r="G38" s="8" t="s">
        <v>121</v>
      </c>
      <c r="H38" s="8" t="str">
        <f t="shared" si="10"/>
        <v>女</v>
      </c>
      <c r="I38" s="8" t="s">
        <v>122</v>
      </c>
      <c r="J38" s="8">
        <v>69</v>
      </c>
      <c r="K38" s="18">
        <v>85.96</v>
      </c>
      <c r="L38" s="19">
        <f t="shared" si="0"/>
        <v>27.6</v>
      </c>
      <c r="M38" s="19">
        <f t="shared" si="11"/>
        <v>51.58</v>
      </c>
      <c r="N38" s="18">
        <f t="shared" si="12"/>
        <v>79.18</v>
      </c>
      <c r="O38" s="19" t="s">
        <v>30</v>
      </c>
    </row>
    <row r="39" s="2" customFormat="1" ht="33" customHeight="1" spans="1:15">
      <c r="A39" s="5">
        <v>37</v>
      </c>
      <c r="B39" s="6" t="s">
        <v>16</v>
      </c>
      <c r="C39" s="6" t="s">
        <v>17</v>
      </c>
      <c r="D39" s="6" t="s">
        <v>123</v>
      </c>
      <c r="E39" s="7" t="s">
        <v>124</v>
      </c>
      <c r="F39" s="8">
        <v>1</v>
      </c>
      <c r="G39" s="8" t="s">
        <v>125</v>
      </c>
      <c r="H39" s="8" t="s">
        <v>22</v>
      </c>
      <c r="I39" s="20" t="s">
        <v>126</v>
      </c>
      <c r="J39" s="8">
        <v>83</v>
      </c>
      <c r="K39" s="18">
        <v>81.56</v>
      </c>
      <c r="L39" s="19">
        <f t="shared" si="0"/>
        <v>33.2</v>
      </c>
      <c r="M39" s="18">
        <f>K39*0.6</f>
        <v>48.936</v>
      </c>
      <c r="N39" s="18">
        <f t="shared" ref="N39:N41" si="13">L39+M39</f>
        <v>82.136</v>
      </c>
      <c r="O39" s="19">
        <v>1</v>
      </c>
    </row>
    <row r="40" s="2" customFormat="1" ht="24" customHeight="1" spans="1:15">
      <c r="A40" s="5">
        <v>38</v>
      </c>
      <c r="B40" s="6" t="s">
        <v>16</v>
      </c>
      <c r="C40" s="6" t="s">
        <v>17</v>
      </c>
      <c r="D40" s="6" t="s">
        <v>127</v>
      </c>
      <c r="E40" s="7" t="s">
        <v>128</v>
      </c>
      <c r="F40" s="8">
        <v>2</v>
      </c>
      <c r="G40" s="8" t="s">
        <v>129</v>
      </c>
      <c r="H40" s="8" t="s">
        <v>47</v>
      </c>
      <c r="I40" s="8" t="s">
        <v>130</v>
      </c>
      <c r="J40" s="8">
        <v>74</v>
      </c>
      <c r="K40" s="18">
        <v>83.32</v>
      </c>
      <c r="L40" s="19">
        <f t="shared" si="0"/>
        <v>29.6</v>
      </c>
      <c r="M40" s="18">
        <f>ROUND((K40*0.6),3)</f>
        <v>49.992</v>
      </c>
      <c r="N40" s="18">
        <f t="shared" si="13"/>
        <v>79.592</v>
      </c>
      <c r="O40" s="19" t="s">
        <v>24</v>
      </c>
    </row>
    <row r="41" s="2" customFormat="1" ht="24" customHeight="1" spans="1:15">
      <c r="A41" s="5">
        <v>39</v>
      </c>
      <c r="B41" s="6"/>
      <c r="C41" s="6"/>
      <c r="D41" s="6"/>
      <c r="E41" s="7"/>
      <c r="F41" s="8"/>
      <c r="G41" s="8" t="s">
        <v>131</v>
      </c>
      <c r="H41" s="8" t="s">
        <v>47</v>
      </c>
      <c r="I41" s="8" t="s">
        <v>132</v>
      </c>
      <c r="J41" s="8">
        <v>59</v>
      </c>
      <c r="K41" s="18">
        <v>82.2</v>
      </c>
      <c r="L41" s="19">
        <f t="shared" si="0"/>
        <v>23.6</v>
      </c>
      <c r="M41" s="19">
        <f>ROUND((K41*0.6),3)</f>
        <v>49.32</v>
      </c>
      <c r="N41" s="18">
        <f t="shared" si="13"/>
        <v>72.92</v>
      </c>
      <c r="O41" s="19" t="s">
        <v>27</v>
      </c>
    </row>
    <row r="42" s="2" customFormat="1" ht="33" customHeight="1" spans="1:15">
      <c r="A42" s="5">
        <v>40</v>
      </c>
      <c r="B42" s="6" t="s">
        <v>16</v>
      </c>
      <c r="C42" s="6" t="s">
        <v>17</v>
      </c>
      <c r="D42" s="6" t="s">
        <v>133</v>
      </c>
      <c r="E42" s="7" t="s">
        <v>134</v>
      </c>
      <c r="F42" s="8">
        <v>1</v>
      </c>
      <c r="G42" s="8" t="s">
        <v>135</v>
      </c>
      <c r="H42" s="8" t="str">
        <f>IF(OR(LEN(I42)=15,LEN(I42)=18),IF(MOD(MID(I42,15,3)*1,2),"男","女"),#N/A)</f>
        <v>女</v>
      </c>
      <c r="I42" s="8" t="s">
        <v>136</v>
      </c>
      <c r="J42" s="8">
        <v>76</v>
      </c>
      <c r="K42" s="18">
        <v>81.5</v>
      </c>
      <c r="L42" s="19">
        <f t="shared" si="0"/>
        <v>30.4</v>
      </c>
      <c r="M42" s="19">
        <f>ROUND((K42*0.6),2)</f>
        <v>48.9</v>
      </c>
      <c r="N42" s="18">
        <f>SUM(L42:M42)</f>
        <v>79.3</v>
      </c>
      <c r="O42" s="19">
        <v>1</v>
      </c>
    </row>
  </sheetData>
  <mergeCells count="46">
    <mergeCell ref="A1:O1"/>
    <mergeCell ref="B3:B11"/>
    <mergeCell ref="B12:B17"/>
    <mergeCell ref="B18:B20"/>
    <mergeCell ref="B21:B24"/>
    <mergeCell ref="B25:B27"/>
    <mergeCell ref="B28:B30"/>
    <mergeCell ref="B33:B34"/>
    <mergeCell ref="B36:B38"/>
    <mergeCell ref="B40:B41"/>
    <mergeCell ref="C3:C11"/>
    <mergeCell ref="C12:C17"/>
    <mergeCell ref="C18:C20"/>
    <mergeCell ref="C21:C24"/>
    <mergeCell ref="C25:C27"/>
    <mergeCell ref="C28:C30"/>
    <mergeCell ref="C33:C34"/>
    <mergeCell ref="C36:C38"/>
    <mergeCell ref="C40:C41"/>
    <mergeCell ref="D3:D11"/>
    <mergeCell ref="D12:D17"/>
    <mergeCell ref="D18:D20"/>
    <mergeCell ref="D21:D24"/>
    <mergeCell ref="D25:D27"/>
    <mergeCell ref="D28:D30"/>
    <mergeCell ref="D33:D34"/>
    <mergeCell ref="D36:D38"/>
    <mergeCell ref="D40:D41"/>
    <mergeCell ref="E3:E11"/>
    <mergeCell ref="E12:E17"/>
    <mergeCell ref="E18:E20"/>
    <mergeCell ref="E21:E24"/>
    <mergeCell ref="E25:E27"/>
    <mergeCell ref="E28:E30"/>
    <mergeCell ref="E33:E34"/>
    <mergeCell ref="E36:E38"/>
    <mergeCell ref="E40:E41"/>
    <mergeCell ref="F3:F11"/>
    <mergeCell ref="F12:F17"/>
    <mergeCell ref="F18:F20"/>
    <mergeCell ref="F21:F24"/>
    <mergeCell ref="F25:F27"/>
    <mergeCell ref="F28:F30"/>
    <mergeCell ref="F33:F34"/>
    <mergeCell ref="F36:F38"/>
    <mergeCell ref="F40:F41"/>
  </mergeCells>
  <pageMargins left="0.751388888888889" right="0.751388888888889"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2017-08-11T04:17:00Z</dcterms:created>
  <dcterms:modified xsi:type="dcterms:W3CDTF">2017-08-11T06:02:17Z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