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375" tabRatio="796" activeTab="15"/>
  </bookViews>
  <sheets>
    <sheet name="报送情况" sheetId="1" r:id="rId1"/>
    <sheet name="汕头" sheetId="2" r:id="rId2"/>
    <sheet name="韶关" sheetId="3" r:id="rId3"/>
    <sheet name="湛江" sheetId="4" r:id="rId4"/>
    <sheet name="肇庆" sheetId="5" r:id="rId5"/>
    <sheet name="江门(无)" sheetId="6" r:id="rId6"/>
    <sheet name="茂名" sheetId="7" r:id="rId7"/>
    <sheet name="惠州（无）" sheetId="8" r:id="rId8"/>
    <sheet name="梅州" sheetId="9" r:id="rId9"/>
    <sheet name="汕尾" sheetId="10" r:id="rId10"/>
    <sheet name="河源" sheetId="11" r:id="rId11"/>
    <sheet name="阳江" sheetId="12" r:id="rId12"/>
    <sheet name="清远" sheetId="13" r:id="rId13"/>
    <sheet name="潮州" sheetId="14" r:id="rId14"/>
    <sheet name="揭阳(无)" sheetId="15" r:id="rId15"/>
    <sheet name="云浮" sheetId="16" r:id="rId16"/>
  </sheets>
  <definedNames/>
  <calcPr fullCalcOnLoad="1"/>
</workbook>
</file>

<file path=xl/sharedStrings.xml><?xml version="1.0" encoding="utf-8"?>
<sst xmlns="http://schemas.openxmlformats.org/spreadsheetml/2006/main" count="1034" uniqueCount="139">
  <si>
    <r>
      <t>20</t>
    </r>
    <r>
      <rPr>
        <sz val="14"/>
        <color indexed="8"/>
        <rFont val="方正小标宋简体"/>
        <family val="0"/>
      </rPr>
      <t>20</t>
    </r>
    <r>
      <rPr>
        <sz val="14"/>
        <rFont val="方正小标宋简体"/>
        <family val="0"/>
      </rPr>
      <t>年农村学校对高校应届毕业生需求计划总表</t>
    </r>
    <r>
      <rPr>
        <sz val="14"/>
        <color indexed="8"/>
        <rFont val="方正小标宋简体"/>
        <family val="0"/>
      </rPr>
      <t xml:space="preserve">    （单位:人）</t>
    </r>
  </si>
  <si>
    <t xml:space="preserve">                地市
  范围</t>
  </si>
  <si>
    <t>汕头</t>
  </si>
  <si>
    <t>韶关</t>
  </si>
  <si>
    <t>湛江</t>
  </si>
  <si>
    <t>肇庆</t>
  </si>
  <si>
    <t>江门</t>
  </si>
  <si>
    <t>茂名</t>
  </si>
  <si>
    <t>惠州</t>
  </si>
  <si>
    <t>梅州</t>
  </si>
  <si>
    <t>汕尾</t>
  </si>
  <si>
    <t>河源</t>
  </si>
  <si>
    <t>阳江</t>
  </si>
  <si>
    <t>清远</t>
  </si>
  <si>
    <t>潮州</t>
  </si>
  <si>
    <t>揭阳</t>
  </si>
  <si>
    <t>云浮</t>
  </si>
  <si>
    <t>合计</t>
  </si>
  <si>
    <t>适用上岗退费政策教师岗位</t>
  </si>
  <si>
    <t>本科及以上</t>
  </si>
  <si>
    <t>专科</t>
  </si>
  <si>
    <t>其他教师岗位</t>
  </si>
  <si>
    <t>专科以下</t>
  </si>
  <si>
    <t>汕头市</t>
  </si>
  <si>
    <t>潮南区教育局</t>
  </si>
  <si>
    <t>单位：人</t>
  </si>
  <si>
    <t>岗位范围</t>
  </si>
  <si>
    <t xml:space="preserve">        学科专业
学历层次</t>
  </si>
  <si>
    <t>学前教育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</si>
  <si>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</si>
  <si>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</si>
  <si>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</si>
  <si>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</si>
  <si>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</si>
  <si>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</si>
  <si>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</si>
  <si>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</si>
  <si>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</si>
  <si>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美术</t>
  </si>
  <si>
    <t>音乐</t>
  </si>
  <si>
    <t>特教</t>
  </si>
  <si>
    <t>适用上岗退费政策
教师岗位</t>
  </si>
  <si>
    <t>韶关市</t>
  </si>
  <si>
    <t>南雄市教育局</t>
  </si>
  <si>
    <t>计算机</t>
  </si>
  <si>
    <t>始兴县教育局</t>
  </si>
  <si>
    <t>特殊教育</t>
  </si>
  <si>
    <t xml:space="preserve">
信息技术
</t>
  </si>
  <si>
    <t>翁源县教育局</t>
  </si>
  <si>
    <t>信息技术</t>
  </si>
  <si>
    <t>科学</t>
  </si>
  <si>
    <t>……
（其他学科）</t>
  </si>
  <si>
    <t>新丰县教育局</t>
  </si>
  <si>
    <t>思想政治</t>
  </si>
  <si>
    <t>湛江市</t>
  </si>
  <si>
    <t>徐闻县教育局</t>
  </si>
  <si>
    <t xml:space="preserve">      学科专业
学历层次</t>
  </si>
  <si>
    <t>政治</t>
  </si>
  <si>
    <t>设计</t>
  </si>
  <si>
    <t>教育康复学</t>
  </si>
  <si>
    <t>运动康复</t>
  </si>
  <si>
    <t>舞蹈表演</t>
  </si>
  <si>
    <t>音乐治疗</t>
  </si>
  <si>
    <t>美术学</t>
  </si>
  <si>
    <t>心理学类</t>
  </si>
  <si>
    <t>公共卫生与预防医学类、临床医学类、农村医学</t>
  </si>
  <si>
    <t>使用上岗退费政策教师岗位</t>
  </si>
  <si>
    <t>其他教师
岗位</t>
  </si>
  <si>
    <t>肇庆市</t>
  </si>
  <si>
    <t>肇庆启聪学校</t>
  </si>
  <si>
    <t>计算机科学与技术</t>
  </si>
  <si>
    <t>体育（运动康复）</t>
  </si>
  <si>
    <t>茂名市</t>
  </si>
  <si>
    <t>广东茂名滨海新区管理委员会社会事务管理局</t>
  </si>
  <si>
    <t xml:space="preserve">    学科专业
学历层次</t>
  </si>
  <si>
    <t>学前
教育</t>
  </si>
  <si>
    <t>信息
技术</t>
  </si>
  <si>
    <t>高州市教育局</t>
  </si>
  <si>
    <t>化州市教育局</t>
  </si>
  <si>
    <t>日语</t>
  </si>
  <si>
    <t>舞蹈</t>
  </si>
  <si>
    <t>心理辅导</t>
  </si>
  <si>
    <t>电子商务</t>
  </si>
  <si>
    <t>汽车运用与维修</t>
  </si>
  <si>
    <t>专科以上</t>
  </si>
  <si>
    <t>专科科以上</t>
  </si>
  <si>
    <t>茂南区教育局</t>
  </si>
  <si>
    <t>信宜市教育局</t>
  </si>
  <si>
    <t>梅州市</t>
  </si>
  <si>
    <t>蕉岭县教育局</t>
  </si>
  <si>
    <t>综合实践</t>
  </si>
  <si>
    <t>梅县区教育局</t>
  </si>
  <si>
    <t>平远县教育局</t>
  </si>
  <si>
    <t>五华县教育局</t>
  </si>
  <si>
    <t xml:space="preserve">       学科专业
学历层次</t>
  </si>
  <si>
    <t>思品/综合</t>
  </si>
  <si>
    <t>兴宁市教育局</t>
  </si>
  <si>
    <t>汕尾市</t>
  </si>
  <si>
    <t>华南师范大学附属中学汕尾学校</t>
  </si>
  <si>
    <t>心理</t>
  </si>
  <si>
    <t>陆河县教育局</t>
  </si>
  <si>
    <t>陆丰市教育局</t>
  </si>
  <si>
    <t>心理学</t>
  </si>
  <si>
    <t>康复理疗</t>
  </si>
  <si>
    <t>特教专业</t>
  </si>
  <si>
    <t>海丰县教育局</t>
  </si>
  <si>
    <t>教育学</t>
  </si>
  <si>
    <t>河源市</t>
  </si>
  <si>
    <t>东源县教育局</t>
  </si>
  <si>
    <t>通用技术</t>
  </si>
  <si>
    <t>和平县教育局</t>
  </si>
  <si>
    <t>其他</t>
  </si>
  <si>
    <t>连平县教育局</t>
  </si>
  <si>
    <t>龙川县教育局</t>
  </si>
  <si>
    <t>会计</t>
  </si>
  <si>
    <t>心理健康</t>
  </si>
  <si>
    <t>阳江市</t>
  </si>
  <si>
    <t>江城区教育局</t>
  </si>
  <si>
    <t>阳东区教育局</t>
  </si>
  <si>
    <t>阳春市教育局</t>
  </si>
  <si>
    <t>阳西县教育局</t>
  </si>
  <si>
    <t>清远市</t>
  </si>
  <si>
    <t>连南县教育局</t>
  </si>
  <si>
    <t>连山壮族瑶族自治县教育局</t>
  </si>
  <si>
    <t>连州市教育局</t>
  </si>
  <si>
    <t>清新区教育局</t>
  </si>
  <si>
    <t>写字</t>
  </si>
  <si>
    <t>阳山县教育局</t>
  </si>
  <si>
    <t>思品</t>
  </si>
  <si>
    <t>潮州市</t>
  </si>
  <si>
    <t>潮安区教育局</t>
  </si>
  <si>
    <t xml:space="preserve">     学科专业
学历层次</t>
  </si>
  <si>
    <t>外语
（小语种）</t>
  </si>
  <si>
    <r>
      <t xml:space="preserve">1
</t>
    </r>
    <r>
      <rPr>
        <sz val="6"/>
        <rFont val="黑体"/>
        <family val="3"/>
      </rPr>
      <t>（研究生）</t>
    </r>
  </si>
  <si>
    <r>
      <t xml:space="preserve">2
</t>
    </r>
    <r>
      <rPr>
        <sz val="6"/>
        <rFont val="黑体"/>
        <family val="3"/>
      </rPr>
      <t>（研究生）</t>
    </r>
  </si>
  <si>
    <t>云浮市</t>
  </si>
  <si>
    <t>罗定市教育局</t>
  </si>
  <si>
    <t>郁南县教育局</t>
  </si>
  <si>
    <t>新兴县教育局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</si>
</sst>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2"/>
      <name val="黑体"/>
      <family val="3"/>
    </font>
    <font>
      <sz val="16"/>
      <color indexed="10"/>
      <name val="方正小标宋简体"/>
      <family val="0"/>
    </font>
    <font>
      <sz val="14"/>
      <name val="黑体"/>
      <family val="3"/>
    </font>
    <font>
      <sz val="12"/>
      <name val="仿宋_GB2312"/>
      <family val="3"/>
    </font>
    <font>
      <sz val="14"/>
      <name val="方正小标宋简体"/>
      <family val="0"/>
    </font>
    <font>
      <sz val="16"/>
      <color indexed="10"/>
      <name val="黑体"/>
      <family val="3"/>
    </font>
    <font>
      <sz val="12"/>
      <name val="Times New Roman"/>
      <family val="1"/>
    </font>
    <font>
      <sz val="14"/>
      <color indexed="8"/>
      <name val="黑体"/>
      <family val="3"/>
    </font>
    <font>
      <sz val="11"/>
      <name val="仿宋_GB2312"/>
      <family val="3"/>
    </font>
    <font>
      <sz val="16"/>
      <name val="方正小标宋简体"/>
      <family val="0"/>
    </font>
    <font>
      <sz val="12"/>
      <color indexed="9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Times New Roman"/>
      <family val="1"/>
    </font>
    <font>
      <sz val="12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6"/>
      <name val="黑体"/>
      <family val="3"/>
    </font>
    <font>
      <sz val="14"/>
      <color indexed="8"/>
      <name val="方正小标宋简体"/>
      <family val="0"/>
    </font>
    <font>
      <sz val="16"/>
      <color rgb="FFFF0000"/>
      <name val="方正小标宋简体"/>
      <family val="0"/>
    </font>
    <font>
      <sz val="16"/>
      <color rgb="FFFF0000"/>
      <name val="黑体"/>
      <family val="3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27" fillId="8" borderId="0" applyNumberFormat="0" applyBorder="0" applyAlignment="0" applyProtection="0"/>
    <xf numFmtId="0" fontId="20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7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2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7" fillId="20" borderId="0" applyNumberFormat="0" applyBorder="0" applyAlignment="0" applyProtection="0"/>
    <xf numFmtId="0" fontId="13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3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55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41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1" fillId="0" borderId="0" xfId="55" applyFont="1" applyAlignment="1">
      <alignment vertical="center" wrapText="1"/>
      <protection/>
    </xf>
    <xf numFmtId="0" fontId="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12" xfId="65" applyFont="1" applyBorder="1" applyAlignment="1">
      <alignment vertical="center" wrapText="1"/>
      <protection/>
    </xf>
    <xf numFmtId="0" fontId="1" fillId="0" borderId="11" xfId="65" applyFont="1" applyBorder="1" applyAlignment="1">
      <alignment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0" fontId="1" fillId="0" borderId="10" xfId="65" applyFont="1" applyBorder="1" applyAlignment="1">
      <alignment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1" fillId="0" borderId="16" xfId="65" applyFont="1" applyBorder="1" applyAlignment="1">
      <alignment horizontal="center" vertical="center" wrapText="1"/>
      <protection/>
    </xf>
    <xf numFmtId="0" fontId="1" fillId="0" borderId="17" xfId="65" applyFont="1" applyBorder="1" applyAlignment="1">
      <alignment horizontal="center" vertical="center" wrapText="1"/>
      <protection/>
    </xf>
    <xf numFmtId="0" fontId="1" fillId="0" borderId="18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65" applyFont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9" fillId="0" borderId="19" xfId="65" applyFont="1" applyBorder="1" applyAlignment="1">
      <alignment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9" fontId="11" fillId="0" borderId="0" xfId="25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4" fillId="0" borderId="0" xfId="0" applyFont="1" applyFill="1" applyAlignment="1">
      <alignment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1" fillId="0" borderId="28" xfId="64" applyFont="1" applyBorder="1" applyAlignment="1">
      <alignment horizontal="left" vertical="center" wrapText="1"/>
      <protection/>
    </xf>
    <xf numFmtId="0" fontId="1" fillId="0" borderId="29" xfId="64" applyFont="1" applyBorder="1" applyAlignment="1">
      <alignment horizontal="left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/>
      <protection/>
    </xf>
    <xf numFmtId="0" fontId="15" fillId="0" borderId="12" xfId="68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27" xfId="64" applyFont="1" applyBorder="1" applyAlignment="1">
      <alignment horizontal="center" vertical="center" wrapText="1"/>
      <protection/>
    </xf>
    <xf numFmtId="0" fontId="1" fillId="24" borderId="12" xfId="64" applyFont="1" applyFill="1" applyBorder="1" applyAlignment="1">
      <alignment horizontal="center" vertical="center" wrapText="1"/>
      <protection/>
    </xf>
    <xf numFmtId="0" fontId="15" fillId="24" borderId="12" xfId="64" applyFont="1" applyFill="1" applyBorder="1" applyAlignment="1">
      <alignment horizontal="center" vertical="center"/>
      <protection/>
    </xf>
    <xf numFmtId="49" fontId="16" fillId="25" borderId="12" xfId="64" applyNumberFormat="1" applyFont="1" applyFill="1" applyBorder="1" applyAlignment="1">
      <alignment horizontal="center" vertical="center"/>
      <protection/>
    </xf>
    <xf numFmtId="0" fontId="17" fillId="25" borderId="12" xfId="64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8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17" fillId="24" borderId="12" xfId="64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>
      <alignment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19.4年农村中小学、幼儿园和特殊教育教师需求计划表 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?" xfId="64"/>
    <cellStyle name="常规 2" xfId="65"/>
    <cellStyle name="ColLevel_1" xfId="66"/>
    <cellStyle name="RowLevel_1" xfId="67"/>
    <cellStyle name="常规_总统计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2"/>
  <sheetViews>
    <sheetView showGridLines="0" workbookViewId="0" topLeftCell="A1">
      <selection activeCell="N21" sqref="N21"/>
    </sheetView>
  </sheetViews>
  <sheetFormatPr defaultColWidth="9.00390625" defaultRowHeight="14.25"/>
  <cols>
    <col min="1" max="1" width="3.75390625" style="117" customWidth="1"/>
    <col min="2" max="2" width="10.25390625" style="117" customWidth="1"/>
    <col min="3" max="3" width="11.00390625" style="117" customWidth="1"/>
    <col min="4" max="19" width="7.625" style="117" customWidth="1"/>
    <col min="20" max="16384" width="9.00390625" style="117" customWidth="1"/>
  </cols>
  <sheetData>
    <row r="2" spans="2:22" ht="33" customHeigh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37"/>
      <c r="U2" s="137"/>
      <c r="V2" s="138"/>
    </row>
    <row r="3" spans="2:20" ht="30.75" customHeight="1">
      <c r="B3" s="120" t="s">
        <v>1</v>
      </c>
      <c r="C3" s="121"/>
      <c r="D3" s="122" t="s">
        <v>2</v>
      </c>
      <c r="E3" s="123" t="s">
        <v>3</v>
      </c>
      <c r="F3" s="123" t="s">
        <v>4</v>
      </c>
      <c r="G3" s="123" t="s">
        <v>5</v>
      </c>
      <c r="H3" s="122" t="s">
        <v>6</v>
      </c>
      <c r="I3" s="122" t="s">
        <v>7</v>
      </c>
      <c r="J3" s="122" t="s">
        <v>8</v>
      </c>
      <c r="K3" s="123" t="s">
        <v>9</v>
      </c>
      <c r="L3" s="123" t="s">
        <v>10</v>
      </c>
      <c r="M3" s="122" t="s">
        <v>11</v>
      </c>
      <c r="N3" s="122" t="s">
        <v>12</v>
      </c>
      <c r="O3" s="122" t="s">
        <v>13</v>
      </c>
      <c r="P3" s="122" t="s">
        <v>14</v>
      </c>
      <c r="Q3" s="122" t="s">
        <v>15</v>
      </c>
      <c r="R3" s="122" t="s">
        <v>16</v>
      </c>
      <c r="S3" s="123" t="s">
        <v>17</v>
      </c>
      <c r="T3" s="139"/>
    </row>
    <row r="4" spans="2:20" ht="32.25" customHeight="1">
      <c r="B4" s="124" t="s">
        <v>18</v>
      </c>
      <c r="C4" s="125" t="s">
        <v>19</v>
      </c>
      <c r="D4" s="126">
        <v>15</v>
      </c>
      <c r="E4" s="127">
        <v>120</v>
      </c>
      <c r="F4" s="127">
        <v>25</v>
      </c>
      <c r="G4" s="127">
        <v>4</v>
      </c>
      <c r="H4" s="126">
        <v>0</v>
      </c>
      <c r="I4" s="135">
        <v>691</v>
      </c>
      <c r="J4" s="126">
        <v>0</v>
      </c>
      <c r="K4" s="126">
        <v>238</v>
      </c>
      <c r="L4" s="127">
        <v>350</v>
      </c>
      <c r="M4" s="127">
        <v>100</v>
      </c>
      <c r="N4" s="126">
        <v>38</v>
      </c>
      <c r="O4" s="127">
        <v>163</v>
      </c>
      <c r="P4" s="127">
        <v>5</v>
      </c>
      <c r="Q4" s="126">
        <v>0</v>
      </c>
      <c r="R4" s="126">
        <v>64</v>
      </c>
      <c r="S4" s="140">
        <f>SUM(D4:R4)</f>
        <v>1813</v>
      </c>
      <c r="T4" s="141"/>
    </row>
    <row r="5" spans="2:20" ht="29.25" customHeight="1">
      <c r="B5" s="128"/>
      <c r="C5" s="125" t="s">
        <v>20</v>
      </c>
      <c r="D5" s="126">
        <v>0</v>
      </c>
      <c r="E5" s="127">
        <v>86</v>
      </c>
      <c r="F5" s="127">
        <v>0</v>
      </c>
      <c r="G5" s="126">
        <v>0</v>
      </c>
      <c r="H5" s="126">
        <v>0</v>
      </c>
      <c r="I5" s="136">
        <v>198</v>
      </c>
      <c r="J5" s="126">
        <v>0</v>
      </c>
      <c r="K5" s="126">
        <v>77</v>
      </c>
      <c r="L5" s="127">
        <v>197</v>
      </c>
      <c r="M5" s="126">
        <v>16</v>
      </c>
      <c r="N5" s="126">
        <v>21</v>
      </c>
      <c r="O5" s="127">
        <v>23</v>
      </c>
      <c r="P5" s="127">
        <v>0</v>
      </c>
      <c r="Q5" s="126">
        <v>0</v>
      </c>
      <c r="R5" s="126">
        <v>32</v>
      </c>
      <c r="S5" s="140">
        <f aca="true" t="shared" si="0" ref="S5:S10">SUM(D5:R5)</f>
        <v>650</v>
      </c>
      <c r="T5" s="141"/>
    </row>
    <row r="6" spans="2:20" ht="29.25" customHeight="1">
      <c r="B6" s="129"/>
      <c r="C6" s="130" t="s">
        <v>17</v>
      </c>
      <c r="D6" s="131">
        <f>D4+D5</f>
        <v>15</v>
      </c>
      <c r="E6" s="131">
        <f aca="true" t="shared" si="1" ref="E6:R6">E4+E5</f>
        <v>206</v>
      </c>
      <c r="F6" s="131">
        <f t="shared" si="1"/>
        <v>25</v>
      </c>
      <c r="G6" s="131">
        <f t="shared" si="1"/>
        <v>4</v>
      </c>
      <c r="H6" s="131">
        <f t="shared" si="1"/>
        <v>0</v>
      </c>
      <c r="I6" s="131">
        <f t="shared" si="1"/>
        <v>889</v>
      </c>
      <c r="J6" s="131">
        <f t="shared" si="1"/>
        <v>0</v>
      </c>
      <c r="K6" s="131">
        <f t="shared" si="1"/>
        <v>315</v>
      </c>
      <c r="L6" s="131">
        <f t="shared" si="1"/>
        <v>547</v>
      </c>
      <c r="M6" s="131">
        <f t="shared" si="1"/>
        <v>116</v>
      </c>
      <c r="N6" s="131">
        <f t="shared" si="1"/>
        <v>59</v>
      </c>
      <c r="O6" s="131">
        <f t="shared" si="1"/>
        <v>186</v>
      </c>
      <c r="P6" s="131">
        <f t="shared" si="1"/>
        <v>5</v>
      </c>
      <c r="Q6" s="131">
        <v>0</v>
      </c>
      <c r="R6" s="131">
        <f t="shared" si="1"/>
        <v>96</v>
      </c>
      <c r="S6" s="142">
        <f t="shared" si="0"/>
        <v>2463</v>
      </c>
      <c r="T6" s="141"/>
    </row>
    <row r="7" spans="2:20" ht="26.25" customHeight="1">
      <c r="B7" s="124" t="s">
        <v>21</v>
      </c>
      <c r="C7" s="125" t="s">
        <v>19</v>
      </c>
      <c r="D7" s="126">
        <v>0</v>
      </c>
      <c r="E7" s="127">
        <v>159</v>
      </c>
      <c r="F7" s="127">
        <v>9</v>
      </c>
      <c r="G7" s="126">
        <v>0</v>
      </c>
      <c r="H7" s="126">
        <v>0</v>
      </c>
      <c r="I7" s="136">
        <v>127</v>
      </c>
      <c r="J7" s="126">
        <v>0</v>
      </c>
      <c r="K7" s="126">
        <v>150</v>
      </c>
      <c r="L7" s="127">
        <v>69</v>
      </c>
      <c r="M7" s="126">
        <v>74</v>
      </c>
      <c r="N7" s="126">
        <v>4</v>
      </c>
      <c r="O7" s="127">
        <v>128</v>
      </c>
      <c r="P7" s="127">
        <v>2</v>
      </c>
      <c r="Q7" s="126">
        <v>0</v>
      </c>
      <c r="R7" s="126">
        <v>33</v>
      </c>
      <c r="S7" s="140">
        <f t="shared" si="0"/>
        <v>755</v>
      </c>
      <c r="T7" s="141"/>
    </row>
    <row r="8" spans="2:20" ht="26.25" customHeight="1">
      <c r="B8" s="128"/>
      <c r="C8" s="125" t="s">
        <v>20</v>
      </c>
      <c r="D8" s="126">
        <v>0</v>
      </c>
      <c r="E8" s="127">
        <v>69</v>
      </c>
      <c r="F8" s="127">
        <v>13</v>
      </c>
      <c r="G8" s="126">
        <v>0</v>
      </c>
      <c r="H8" s="126">
        <v>0</v>
      </c>
      <c r="I8" s="136">
        <v>0</v>
      </c>
      <c r="J8" s="126">
        <v>0</v>
      </c>
      <c r="K8" s="126">
        <v>59</v>
      </c>
      <c r="L8" s="127">
        <v>13</v>
      </c>
      <c r="M8" s="126">
        <v>0</v>
      </c>
      <c r="N8" s="126">
        <v>9</v>
      </c>
      <c r="O8" s="127">
        <v>12</v>
      </c>
      <c r="P8" s="127">
        <v>0</v>
      </c>
      <c r="Q8" s="126">
        <v>0</v>
      </c>
      <c r="R8" s="126">
        <v>0</v>
      </c>
      <c r="S8" s="140">
        <f t="shared" si="0"/>
        <v>175</v>
      </c>
      <c r="T8" s="141"/>
    </row>
    <row r="9" spans="2:20" ht="26.25" customHeight="1">
      <c r="B9" s="128"/>
      <c r="C9" s="125" t="s">
        <v>22</v>
      </c>
      <c r="D9" s="126">
        <v>0</v>
      </c>
      <c r="E9" s="127">
        <v>0</v>
      </c>
      <c r="F9" s="127">
        <v>1</v>
      </c>
      <c r="G9" s="126">
        <v>0</v>
      </c>
      <c r="H9" s="126">
        <v>0</v>
      </c>
      <c r="I9" s="136">
        <v>0</v>
      </c>
      <c r="J9" s="126">
        <v>0</v>
      </c>
      <c r="K9" s="126">
        <v>0</v>
      </c>
      <c r="L9" s="127">
        <v>0</v>
      </c>
      <c r="M9" s="126">
        <v>0</v>
      </c>
      <c r="N9" s="126">
        <v>0</v>
      </c>
      <c r="O9" s="127">
        <v>0</v>
      </c>
      <c r="P9" s="127">
        <v>0</v>
      </c>
      <c r="Q9" s="126">
        <v>0</v>
      </c>
      <c r="R9" s="126">
        <v>0</v>
      </c>
      <c r="S9" s="140">
        <f t="shared" si="0"/>
        <v>1</v>
      </c>
      <c r="T9" s="141"/>
    </row>
    <row r="10" spans="2:20" ht="26.25" customHeight="1">
      <c r="B10" s="129"/>
      <c r="C10" s="130" t="s">
        <v>17</v>
      </c>
      <c r="D10" s="131">
        <f>D7+D8+D9</f>
        <v>0</v>
      </c>
      <c r="E10" s="131">
        <f aca="true" t="shared" si="2" ref="E10:R10">E7+E8+E9</f>
        <v>228</v>
      </c>
      <c r="F10" s="131">
        <f t="shared" si="2"/>
        <v>23</v>
      </c>
      <c r="G10" s="131">
        <f t="shared" si="2"/>
        <v>0</v>
      </c>
      <c r="H10" s="131">
        <f t="shared" si="2"/>
        <v>0</v>
      </c>
      <c r="I10" s="131">
        <f t="shared" si="2"/>
        <v>127</v>
      </c>
      <c r="J10" s="131">
        <f t="shared" si="2"/>
        <v>0</v>
      </c>
      <c r="K10" s="131">
        <f t="shared" si="2"/>
        <v>209</v>
      </c>
      <c r="L10" s="131">
        <f t="shared" si="2"/>
        <v>82</v>
      </c>
      <c r="M10" s="131">
        <f t="shared" si="2"/>
        <v>74</v>
      </c>
      <c r="N10" s="131">
        <f t="shared" si="2"/>
        <v>13</v>
      </c>
      <c r="O10" s="131">
        <f t="shared" si="2"/>
        <v>140</v>
      </c>
      <c r="P10" s="131">
        <f t="shared" si="2"/>
        <v>2</v>
      </c>
      <c r="Q10" s="131">
        <v>0</v>
      </c>
      <c r="R10" s="131">
        <f t="shared" si="2"/>
        <v>33</v>
      </c>
      <c r="S10" s="142">
        <f t="shared" si="0"/>
        <v>931</v>
      </c>
      <c r="T10" s="143"/>
    </row>
    <row r="11" spans="2:20" ht="32.25" customHeight="1">
      <c r="B11" s="132" t="s">
        <v>17</v>
      </c>
      <c r="C11" s="132"/>
      <c r="D11" s="133">
        <f>D6+D10</f>
        <v>15</v>
      </c>
      <c r="E11" s="133">
        <f aca="true" t="shared" si="3" ref="E11:S11">E6+E10</f>
        <v>434</v>
      </c>
      <c r="F11" s="133">
        <f t="shared" si="3"/>
        <v>48</v>
      </c>
      <c r="G11" s="133">
        <f t="shared" si="3"/>
        <v>4</v>
      </c>
      <c r="H11" s="133">
        <f t="shared" si="3"/>
        <v>0</v>
      </c>
      <c r="I11" s="133">
        <f t="shared" si="3"/>
        <v>1016</v>
      </c>
      <c r="J11" s="133">
        <f t="shared" si="3"/>
        <v>0</v>
      </c>
      <c r="K11" s="133">
        <f t="shared" si="3"/>
        <v>524</v>
      </c>
      <c r="L11" s="133">
        <f t="shared" si="3"/>
        <v>629</v>
      </c>
      <c r="M11" s="133">
        <f t="shared" si="3"/>
        <v>190</v>
      </c>
      <c r="N11" s="133">
        <f t="shared" si="3"/>
        <v>72</v>
      </c>
      <c r="O11" s="133">
        <f t="shared" si="3"/>
        <v>326</v>
      </c>
      <c r="P11" s="133">
        <f t="shared" si="3"/>
        <v>7</v>
      </c>
      <c r="Q11" s="133">
        <f t="shared" si="3"/>
        <v>0</v>
      </c>
      <c r="R11" s="133">
        <f t="shared" si="3"/>
        <v>129</v>
      </c>
      <c r="S11" s="133">
        <f t="shared" si="3"/>
        <v>3394</v>
      </c>
      <c r="T11" s="144"/>
    </row>
    <row r="12" ht="39.75" customHeight="1">
      <c r="E12" s="134"/>
    </row>
  </sheetData>
  <sheetProtection/>
  <mergeCells count="5">
    <mergeCell ref="B2:S2"/>
    <mergeCell ref="B3:C3"/>
    <mergeCell ref="B11:C11"/>
    <mergeCell ref="B4:B6"/>
    <mergeCell ref="B7:B10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V44"/>
  <sheetViews>
    <sheetView showGridLines="0" zoomScaleSheetLayoutView="100" workbookViewId="0" topLeftCell="A1">
      <selection activeCell="B2" sqref="B2:P2"/>
    </sheetView>
  </sheetViews>
  <sheetFormatPr defaultColWidth="9.00390625" defaultRowHeight="14.25"/>
  <cols>
    <col min="1" max="1" width="1.75390625" style="2" customWidth="1"/>
    <col min="2" max="2" width="9.00390625" style="2" customWidth="1"/>
    <col min="3" max="3" width="17.50390625" style="2" customWidth="1"/>
    <col min="4" max="16384" width="9.00390625" style="2" customWidth="1"/>
  </cols>
  <sheetData>
    <row r="2" ht="20.25">
      <c r="B2" s="24" t="s">
        <v>97</v>
      </c>
    </row>
    <row r="3" spans="2:16" ht="18.75">
      <c r="B3" s="67" t="s">
        <v>98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5:16" s="5" customFormat="1" ht="12" customHeight="1">
      <c r="O4" s="18" t="s">
        <v>25</v>
      </c>
      <c r="P4" s="18"/>
    </row>
    <row r="5" spans="2:16" s="5" customFormat="1" ht="42.75" customHeight="1">
      <c r="B5" s="68" t="s">
        <v>26</v>
      </c>
      <c r="C5" s="69" t="s">
        <v>27</v>
      </c>
      <c r="D5" s="70" t="s">
        <v>28</v>
      </c>
      <c r="E5" s="70" t="s">
        <v>29</v>
      </c>
      <c r="F5" s="70" t="s">
        <v>30</v>
      </c>
      <c r="G5" s="70" t="s">
        <v>31</v>
      </c>
      <c r="H5" s="70" t="s">
        <v>32</v>
      </c>
      <c r="I5" s="70" t="s">
        <v>33</v>
      </c>
      <c r="J5" s="70" t="s">
        <v>34</v>
      </c>
      <c r="K5" s="70" t="s">
        <v>35</v>
      </c>
      <c r="L5" s="70" t="s">
        <v>36</v>
      </c>
      <c r="M5" s="70" t="s">
        <v>57</v>
      </c>
      <c r="N5" s="70" t="s">
        <v>37</v>
      </c>
      <c r="O5" s="70" t="s">
        <v>99</v>
      </c>
      <c r="P5" s="70" t="s">
        <v>17</v>
      </c>
    </row>
    <row r="6" spans="2:16" s="5" customFormat="1" ht="27" customHeight="1">
      <c r="B6" s="70" t="s">
        <v>41</v>
      </c>
      <c r="C6" s="70" t="s">
        <v>19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s="5" customFormat="1" ht="27" customHeight="1">
      <c r="B7" s="70"/>
      <c r="C7" s="70" t="s">
        <v>20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2:16" s="5" customFormat="1" ht="27" customHeight="1">
      <c r="B8" s="70" t="s">
        <v>21</v>
      </c>
      <c r="C8" s="70" t="s">
        <v>19</v>
      </c>
      <c r="D8" s="70"/>
      <c r="E8" s="70">
        <v>2</v>
      </c>
      <c r="F8" s="70">
        <v>2</v>
      </c>
      <c r="G8" s="70">
        <v>2</v>
      </c>
      <c r="H8" s="70">
        <v>2</v>
      </c>
      <c r="I8" s="70">
        <v>1</v>
      </c>
      <c r="J8" s="70"/>
      <c r="K8" s="70"/>
      <c r="L8" s="70">
        <v>1</v>
      </c>
      <c r="M8" s="70">
        <v>1</v>
      </c>
      <c r="N8" s="70">
        <v>1</v>
      </c>
      <c r="O8" s="70">
        <v>1</v>
      </c>
      <c r="P8" s="70">
        <v>13</v>
      </c>
    </row>
    <row r="9" spans="2:16" s="5" customFormat="1" ht="27" customHeight="1">
      <c r="B9" s="70"/>
      <c r="C9" s="70" t="s">
        <v>20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2:16" s="5" customFormat="1" ht="27" customHeight="1">
      <c r="B10" s="70"/>
      <c r="C10" s="70" t="s">
        <v>22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2:16" s="5" customFormat="1" ht="27" customHeight="1">
      <c r="B11" s="70" t="s">
        <v>17</v>
      </c>
      <c r="C11" s="70"/>
      <c r="D11" s="70"/>
      <c r="E11" s="70">
        <f aca="true" t="shared" si="0" ref="E11:P11">SUM(E6:E10)</f>
        <v>2</v>
      </c>
      <c r="F11" s="70">
        <f t="shared" si="0"/>
        <v>2</v>
      </c>
      <c r="G11" s="70">
        <f t="shared" si="0"/>
        <v>2</v>
      </c>
      <c r="H11" s="70">
        <f t="shared" si="0"/>
        <v>2</v>
      </c>
      <c r="I11" s="70">
        <f t="shared" si="0"/>
        <v>1</v>
      </c>
      <c r="J11" s="70"/>
      <c r="K11" s="70"/>
      <c r="L11" s="70">
        <f t="shared" si="0"/>
        <v>1</v>
      </c>
      <c r="M11" s="70">
        <f t="shared" si="0"/>
        <v>1</v>
      </c>
      <c r="N11" s="70">
        <f t="shared" si="0"/>
        <v>1</v>
      </c>
      <c r="O11" s="70">
        <f t="shared" si="0"/>
        <v>1</v>
      </c>
      <c r="P11" s="70">
        <f t="shared" si="0"/>
        <v>13</v>
      </c>
    </row>
    <row r="12" ht="14.25"/>
    <row r="13" ht="14.25"/>
    <row r="14" ht="18.75">
      <c r="B14" s="4" t="s">
        <v>100</v>
      </c>
    </row>
    <row r="15" spans="2:17" s="5" customFormat="1" ht="12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3" t="s">
        <v>25</v>
      </c>
      <c r="Q15" s="83"/>
    </row>
    <row r="16" spans="2:17" s="5" customFormat="1" ht="42.75" customHeight="1">
      <c r="B16" s="72" t="s">
        <v>26</v>
      </c>
      <c r="C16" s="69" t="s">
        <v>27</v>
      </c>
      <c r="D16" s="70" t="s">
        <v>28</v>
      </c>
      <c r="E16" s="70" t="s">
        <v>29</v>
      </c>
      <c r="F16" s="70" t="s">
        <v>30</v>
      </c>
      <c r="G16" s="70" t="s">
        <v>31</v>
      </c>
      <c r="H16" s="70" t="s">
        <v>32</v>
      </c>
      <c r="I16" s="70" t="s">
        <v>33</v>
      </c>
      <c r="J16" s="70" t="s">
        <v>34</v>
      </c>
      <c r="K16" s="70" t="s">
        <v>35</v>
      </c>
      <c r="L16" s="70" t="s">
        <v>36</v>
      </c>
      <c r="M16" s="70" t="s">
        <v>39</v>
      </c>
      <c r="N16" s="70" t="s">
        <v>37</v>
      </c>
      <c r="O16" s="70" t="s">
        <v>38</v>
      </c>
      <c r="P16" s="70" t="s">
        <v>51</v>
      </c>
      <c r="Q16" s="70" t="s">
        <v>17</v>
      </c>
    </row>
    <row r="17" spans="2:17" s="5" customFormat="1" ht="27" customHeight="1">
      <c r="B17" s="73" t="s">
        <v>41</v>
      </c>
      <c r="C17" s="70" t="s">
        <v>19</v>
      </c>
      <c r="D17" s="70"/>
      <c r="E17" s="70">
        <v>2</v>
      </c>
      <c r="F17" s="70">
        <v>2</v>
      </c>
      <c r="G17" s="70">
        <v>2</v>
      </c>
      <c r="H17" s="70"/>
      <c r="I17" s="70"/>
      <c r="J17" s="70"/>
      <c r="K17" s="70"/>
      <c r="L17" s="70"/>
      <c r="M17" s="70">
        <v>2</v>
      </c>
      <c r="N17" s="70">
        <v>2</v>
      </c>
      <c r="O17" s="70">
        <v>2</v>
      </c>
      <c r="P17" s="70"/>
      <c r="Q17" s="70">
        <f>SUM(D17:P17)</f>
        <v>12</v>
      </c>
    </row>
    <row r="18" spans="2:17" s="5" customFormat="1" ht="27" customHeight="1">
      <c r="B18" s="74"/>
      <c r="C18" s="70" t="s">
        <v>20</v>
      </c>
      <c r="D18" s="70">
        <v>15</v>
      </c>
      <c r="E18" s="70">
        <v>3</v>
      </c>
      <c r="F18" s="70">
        <v>3</v>
      </c>
      <c r="G18" s="70">
        <v>2</v>
      </c>
      <c r="H18" s="70"/>
      <c r="I18" s="70"/>
      <c r="J18" s="70"/>
      <c r="K18" s="70"/>
      <c r="L18" s="70"/>
      <c r="M18" s="70"/>
      <c r="N18" s="70"/>
      <c r="O18" s="70"/>
      <c r="P18" s="70"/>
      <c r="Q18" s="70">
        <f>SUM(D18:P18)</f>
        <v>23</v>
      </c>
    </row>
    <row r="19" spans="2:17" s="5" customFormat="1" ht="27" customHeight="1">
      <c r="B19" s="75" t="s">
        <v>21</v>
      </c>
      <c r="C19" s="70" t="s">
        <v>19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2:17" s="5" customFormat="1" ht="27" customHeight="1">
      <c r="B20" s="76"/>
      <c r="C20" s="70" t="s">
        <v>20</v>
      </c>
      <c r="D20" s="70">
        <v>5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>
        <f>SUM(D20:P20)</f>
        <v>5</v>
      </c>
    </row>
    <row r="21" spans="2:17" s="5" customFormat="1" ht="27" customHeight="1">
      <c r="B21" s="77"/>
      <c r="C21" s="70" t="s">
        <v>22</v>
      </c>
      <c r="D21" s="7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2:17" s="5" customFormat="1" ht="27" customHeight="1">
      <c r="B22" s="79" t="s">
        <v>17</v>
      </c>
      <c r="C22" s="78"/>
      <c r="D22" s="78">
        <f aca="true" t="shared" si="1" ref="D22:O22">SUM(D17:D21)</f>
        <v>20</v>
      </c>
      <c r="E22" s="78">
        <f t="shared" si="1"/>
        <v>5</v>
      </c>
      <c r="F22" s="78">
        <f t="shared" si="1"/>
        <v>5</v>
      </c>
      <c r="G22" s="78">
        <f t="shared" si="1"/>
        <v>4</v>
      </c>
      <c r="H22" s="78">
        <f t="shared" si="1"/>
        <v>0</v>
      </c>
      <c r="I22" s="78">
        <f t="shared" si="1"/>
        <v>0</v>
      </c>
      <c r="J22" s="78">
        <f t="shared" si="1"/>
        <v>0</v>
      </c>
      <c r="K22" s="78">
        <f t="shared" si="1"/>
        <v>0</v>
      </c>
      <c r="L22" s="78">
        <f t="shared" si="1"/>
        <v>0</v>
      </c>
      <c r="M22" s="78">
        <f t="shared" si="1"/>
        <v>2</v>
      </c>
      <c r="N22" s="78">
        <f t="shared" si="1"/>
        <v>2</v>
      </c>
      <c r="O22" s="78">
        <f t="shared" si="1"/>
        <v>2</v>
      </c>
      <c r="P22" s="70"/>
      <c r="Q22" s="70">
        <f>SUM(D22:O22)</f>
        <v>40</v>
      </c>
    </row>
    <row r="23" spans="2:17" s="5" customFormat="1" ht="27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ht="12" customHeight="1"/>
    <row r="25" spans="2:21" ht="18.75">
      <c r="B25" s="4" t="s">
        <v>101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21" ht="12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P26" s="84"/>
      <c r="Q26" s="84"/>
      <c r="R26" s="84"/>
      <c r="S26" s="84"/>
      <c r="T26" s="85" t="s">
        <v>25</v>
      </c>
      <c r="U26" s="85"/>
    </row>
    <row r="27" spans="2:21" ht="28.5">
      <c r="B27" s="72" t="s">
        <v>26</v>
      </c>
      <c r="C27" s="69" t="s">
        <v>27</v>
      </c>
      <c r="D27" s="70" t="s">
        <v>28</v>
      </c>
      <c r="E27" s="70" t="s">
        <v>29</v>
      </c>
      <c r="F27" s="70" t="s">
        <v>30</v>
      </c>
      <c r="G27" s="70" t="s">
        <v>31</v>
      </c>
      <c r="H27" s="70" t="s">
        <v>32</v>
      </c>
      <c r="I27" s="70" t="s">
        <v>33</v>
      </c>
      <c r="J27" s="70" t="s">
        <v>34</v>
      </c>
      <c r="K27" s="70" t="s">
        <v>35</v>
      </c>
      <c r="L27" s="70" t="s">
        <v>36</v>
      </c>
      <c r="M27" s="70" t="s">
        <v>39</v>
      </c>
      <c r="N27" s="70" t="s">
        <v>37</v>
      </c>
      <c r="O27" s="70" t="s">
        <v>38</v>
      </c>
      <c r="P27" s="70" t="s">
        <v>57</v>
      </c>
      <c r="Q27" s="70" t="s">
        <v>44</v>
      </c>
      <c r="R27" s="70" t="s">
        <v>102</v>
      </c>
      <c r="S27" s="70" t="s">
        <v>103</v>
      </c>
      <c r="T27" s="70" t="s">
        <v>104</v>
      </c>
      <c r="U27" s="70" t="s">
        <v>17</v>
      </c>
    </row>
    <row r="28" spans="2:22" ht="27" customHeight="1">
      <c r="B28" s="73" t="s">
        <v>41</v>
      </c>
      <c r="C28" s="70" t="s">
        <v>19</v>
      </c>
      <c r="D28" s="70"/>
      <c r="E28" s="70">
        <v>39</v>
      </c>
      <c r="F28" s="70">
        <v>31</v>
      </c>
      <c r="G28" s="70">
        <v>26</v>
      </c>
      <c r="H28" s="70">
        <v>25</v>
      </c>
      <c r="I28" s="70">
        <v>21</v>
      </c>
      <c r="J28" s="70">
        <v>6</v>
      </c>
      <c r="K28" s="70">
        <v>5</v>
      </c>
      <c r="L28" s="70">
        <v>7</v>
      </c>
      <c r="M28" s="70">
        <v>27</v>
      </c>
      <c r="N28" s="70">
        <v>43</v>
      </c>
      <c r="O28" s="70">
        <v>19</v>
      </c>
      <c r="P28" s="70">
        <v>3</v>
      </c>
      <c r="Q28" s="70">
        <v>9</v>
      </c>
      <c r="R28" s="70">
        <v>10</v>
      </c>
      <c r="S28" s="70">
        <v>1</v>
      </c>
      <c r="T28" s="70">
        <v>2</v>
      </c>
      <c r="U28" s="70">
        <v>274</v>
      </c>
      <c r="V28" s="9"/>
    </row>
    <row r="29" spans="2:22" ht="27" customHeight="1">
      <c r="B29" s="74"/>
      <c r="C29" s="70" t="s">
        <v>20</v>
      </c>
      <c r="D29" s="70">
        <v>102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>
        <v>102</v>
      </c>
      <c r="V29" s="9"/>
    </row>
    <row r="30" spans="2:22" ht="27" customHeight="1">
      <c r="B30" s="75" t="s">
        <v>21</v>
      </c>
      <c r="C30" s="70" t="s">
        <v>19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9"/>
    </row>
    <row r="31" spans="2:22" ht="27" customHeight="1">
      <c r="B31" s="76"/>
      <c r="C31" s="70" t="s">
        <v>20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9"/>
    </row>
    <row r="32" spans="2:22" ht="27" customHeight="1">
      <c r="B32" s="77"/>
      <c r="C32" s="70" t="s">
        <v>22</v>
      </c>
      <c r="D32" s="78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9"/>
    </row>
    <row r="33" spans="2:22" ht="27" customHeight="1">
      <c r="B33" s="79" t="s">
        <v>17</v>
      </c>
      <c r="C33" s="78"/>
      <c r="D33" s="78">
        <v>102</v>
      </c>
      <c r="E33" s="70">
        <v>39</v>
      </c>
      <c r="F33" s="70">
        <v>31</v>
      </c>
      <c r="G33" s="70">
        <v>26</v>
      </c>
      <c r="H33" s="70">
        <v>25</v>
      </c>
      <c r="I33" s="70">
        <v>21</v>
      </c>
      <c r="J33" s="70">
        <v>6</v>
      </c>
      <c r="K33" s="70">
        <v>5</v>
      </c>
      <c r="L33" s="70">
        <v>7</v>
      </c>
      <c r="M33" s="70">
        <v>27</v>
      </c>
      <c r="N33" s="70">
        <v>43</v>
      </c>
      <c r="O33" s="70">
        <v>19</v>
      </c>
      <c r="P33" s="70">
        <v>3</v>
      </c>
      <c r="Q33" s="70">
        <v>9</v>
      </c>
      <c r="R33" s="70">
        <v>10</v>
      </c>
      <c r="S33" s="70">
        <v>1</v>
      </c>
      <c r="T33" s="70">
        <v>2</v>
      </c>
      <c r="U33" s="70">
        <v>376</v>
      </c>
      <c r="V33" s="9"/>
    </row>
    <row r="34" spans="2:22" ht="27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9"/>
    </row>
    <row r="36" ht="18.75">
      <c r="B36" s="4" t="s">
        <v>105</v>
      </c>
    </row>
    <row r="37" spans="2:14" ht="12" customHeigh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85" t="s">
        <v>25</v>
      </c>
      <c r="N37" s="85"/>
    </row>
    <row r="38" spans="2:14" ht="28.5">
      <c r="B38" s="72" t="s">
        <v>26</v>
      </c>
      <c r="C38" s="69" t="s">
        <v>27</v>
      </c>
      <c r="D38" s="70" t="s">
        <v>28</v>
      </c>
      <c r="E38" s="70" t="s">
        <v>29</v>
      </c>
      <c r="F38" s="70" t="s">
        <v>30</v>
      </c>
      <c r="G38" s="70" t="s">
        <v>31</v>
      </c>
      <c r="H38" s="70" t="s">
        <v>37</v>
      </c>
      <c r="I38" s="70" t="s">
        <v>39</v>
      </c>
      <c r="J38" s="70" t="s">
        <v>38</v>
      </c>
      <c r="K38" s="70" t="s">
        <v>102</v>
      </c>
      <c r="L38" s="70" t="s">
        <v>106</v>
      </c>
      <c r="M38" s="70" t="s">
        <v>46</v>
      </c>
      <c r="N38" s="70" t="s">
        <v>17</v>
      </c>
    </row>
    <row r="39" spans="2:14" ht="27" customHeight="1">
      <c r="B39" s="73" t="s">
        <v>41</v>
      </c>
      <c r="C39" s="70" t="s">
        <v>19</v>
      </c>
      <c r="D39" s="70"/>
      <c r="E39" s="70">
        <v>18</v>
      </c>
      <c r="F39" s="70">
        <v>16</v>
      </c>
      <c r="G39" s="70">
        <v>8</v>
      </c>
      <c r="H39" s="70">
        <v>5</v>
      </c>
      <c r="I39" s="70">
        <v>5</v>
      </c>
      <c r="J39" s="70">
        <v>2</v>
      </c>
      <c r="K39" s="70"/>
      <c r="L39" s="70"/>
      <c r="M39" s="70">
        <v>10</v>
      </c>
      <c r="N39" s="70">
        <f>SUM(D39:M39)</f>
        <v>64</v>
      </c>
    </row>
    <row r="40" spans="2:14" ht="27" customHeight="1">
      <c r="B40" s="74"/>
      <c r="C40" s="70" t="s">
        <v>20</v>
      </c>
      <c r="D40" s="70">
        <v>72</v>
      </c>
      <c r="E40" s="70"/>
      <c r="F40" s="70"/>
      <c r="G40" s="70"/>
      <c r="H40" s="70"/>
      <c r="I40" s="70"/>
      <c r="J40" s="70"/>
      <c r="K40" s="70"/>
      <c r="L40" s="70"/>
      <c r="M40" s="70"/>
      <c r="N40" s="70">
        <f>SUM(D40:M40)</f>
        <v>72</v>
      </c>
    </row>
    <row r="41" spans="2:14" ht="27" customHeight="1">
      <c r="B41" s="75" t="s">
        <v>21</v>
      </c>
      <c r="C41" s="70" t="s">
        <v>19</v>
      </c>
      <c r="D41" s="70">
        <v>1</v>
      </c>
      <c r="E41" s="70">
        <v>20</v>
      </c>
      <c r="F41" s="70">
        <v>16</v>
      </c>
      <c r="G41" s="70">
        <v>6</v>
      </c>
      <c r="H41" s="70">
        <v>4</v>
      </c>
      <c r="I41" s="70">
        <v>3</v>
      </c>
      <c r="J41" s="70">
        <v>4</v>
      </c>
      <c r="K41" s="70">
        <v>1</v>
      </c>
      <c r="L41" s="70">
        <v>1</v>
      </c>
      <c r="M41" s="70"/>
      <c r="N41" s="70">
        <f>SUM(D41:M41)</f>
        <v>56</v>
      </c>
    </row>
    <row r="42" spans="2:14" ht="27" customHeight="1">
      <c r="B42" s="76"/>
      <c r="C42" s="70" t="s">
        <v>20</v>
      </c>
      <c r="D42" s="70">
        <v>8</v>
      </c>
      <c r="E42" s="70"/>
      <c r="F42" s="70"/>
      <c r="G42" s="70"/>
      <c r="H42" s="70"/>
      <c r="I42" s="70"/>
      <c r="J42" s="70"/>
      <c r="K42" s="70"/>
      <c r="L42" s="70"/>
      <c r="M42" s="70"/>
      <c r="N42" s="70">
        <f>SUM(D42:M42)</f>
        <v>8</v>
      </c>
    </row>
    <row r="43" spans="2:14" ht="27" customHeight="1">
      <c r="B43" s="77"/>
      <c r="C43" s="70" t="s">
        <v>22</v>
      </c>
      <c r="D43" s="78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2:14" ht="27" customHeight="1">
      <c r="B44" s="79" t="s">
        <v>17</v>
      </c>
      <c r="C44" s="78"/>
      <c r="D44" s="78">
        <f aca="true" t="shared" si="2" ref="D44:N44">SUM(D39:D43)</f>
        <v>81</v>
      </c>
      <c r="E44" s="78">
        <f t="shared" si="2"/>
        <v>38</v>
      </c>
      <c r="F44" s="78">
        <f t="shared" si="2"/>
        <v>32</v>
      </c>
      <c r="G44" s="78">
        <f t="shared" si="2"/>
        <v>14</v>
      </c>
      <c r="H44" s="78">
        <f t="shared" si="2"/>
        <v>9</v>
      </c>
      <c r="I44" s="78">
        <f t="shared" si="2"/>
        <v>8</v>
      </c>
      <c r="J44" s="78">
        <f t="shared" si="2"/>
        <v>6</v>
      </c>
      <c r="K44" s="78">
        <f t="shared" si="2"/>
        <v>1</v>
      </c>
      <c r="L44" s="78">
        <f t="shared" si="2"/>
        <v>1</v>
      </c>
      <c r="M44" s="78">
        <f t="shared" si="2"/>
        <v>10</v>
      </c>
      <c r="N44" s="78">
        <f t="shared" si="2"/>
        <v>200</v>
      </c>
    </row>
  </sheetData>
  <sheetProtection/>
  <mergeCells count="21">
    <mergeCell ref="B2:P2"/>
    <mergeCell ref="B3:P3"/>
    <mergeCell ref="O4:P4"/>
    <mergeCell ref="B11:C11"/>
    <mergeCell ref="B14:Q14"/>
    <mergeCell ref="P15:Q15"/>
    <mergeCell ref="B22:C22"/>
    <mergeCell ref="B25:U25"/>
    <mergeCell ref="T26:U26"/>
    <mergeCell ref="B33:C33"/>
    <mergeCell ref="B36:N36"/>
    <mergeCell ref="M37:N37"/>
    <mergeCell ref="B44:C44"/>
    <mergeCell ref="B6:B7"/>
    <mergeCell ref="B8:B10"/>
    <mergeCell ref="B17:B18"/>
    <mergeCell ref="B19:B21"/>
    <mergeCell ref="B28:B29"/>
    <mergeCell ref="B30:B32"/>
    <mergeCell ref="B39:B40"/>
    <mergeCell ref="B41:B4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V45"/>
  <sheetViews>
    <sheetView showGridLines="0" zoomScaleSheetLayoutView="100" workbookViewId="0" topLeftCell="A1">
      <selection activeCell="B2" sqref="B2:O2"/>
    </sheetView>
  </sheetViews>
  <sheetFormatPr defaultColWidth="9.00390625" defaultRowHeight="14.25"/>
  <cols>
    <col min="1" max="1" width="3.125" style="42" customWidth="1"/>
    <col min="2" max="2" width="9.625" style="42" customWidth="1"/>
    <col min="3" max="3" width="17.50390625" style="42" customWidth="1"/>
    <col min="4" max="19" width="6.125" style="42" customWidth="1"/>
    <col min="20" max="16384" width="9.00390625" style="42" customWidth="1"/>
  </cols>
  <sheetData>
    <row r="2" spans="2:19" ht="20.25">
      <c r="B2" s="44" t="s">
        <v>107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5"/>
      <c r="Q2" s="65"/>
      <c r="R2" s="65"/>
      <c r="S2" s="65"/>
    </row>
    <row r="3" ht="18.75">
      <c r="B3" s="45" t="s">
        <v>108</v>
      </c>
    </row>
    <row r="4" spans="2:15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8" t="s">
        <v>25</v>
      </c>
      <c r="O4" s="18"/>
    </row>
    <row r="5" spans="2:15" ht="28.5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109</v>
      </c>
      <c r="N5" s="8" t="s">
        <v>37</v>
      </c>
      <c r="O5" s="8" t="s">
        <v>17</v>
      </c>
    </row>
    <row r="6" spans="2:15" ht="27" customHeight="1">
      <c r="B6" s="10" t="s">
        <v>41</v>
      </c>
      <c r="C6" s="8" t="s">
        <v>19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27" customHeight="1">
      <c r="B7" s="11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27" customHeight="1">
      <c r="B8" s="12" t="s">
        <v>21</v>
      </c>
      <c r="C8" s="8" t="s">
        <v>19</v>
      </c>
      <c r="D8" s="8"/>
      <c r="E8" s="8"/>
      <c r="F8" s="8"/>
      <c r="G8" s="8"/>
      <c r="H8" s="8">
        <v>9</v>
      </c>
      <c r="I8" s="8"/>
      <c r="J8" s="8">
        <v>4</v>
      </c>
      <c r="K8" s="8"/>
      <c r="L8" s="8">
        <v>1</v>
      </c>
      <c r="M8" s="8">
        <v>2</v>
      </c>
      <c r="N8" s="8">
        <v>2</v>
      </c>
      <c r="O8" s="8">
        <v>18</v>
      </c>
    </row>
    <row r="9" spans="2:15" ht="27" customHeight="1">
      <c r="B9" s="13"/>
      <c r="C9" s="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27" customHeight="1">
      <c r="B11" s="16" t="s">
        <v>17</v>
      </c>
      <c r="C11" s="15"/>
      <c r="D11" s="15"/>
      <c r="E11" s="8"/>
      <c r="F11" s="8"/>
      <c r="G11" s="8"/>
      <c r="H11" s="8">
        <v>9</v>
      </c>
      <c r="I11" s="8"/>
      <c r="J11" s="8">
        <v>4</v>
      </c>
      <c r="K11" s="8"/>
      <c r="L11" s="8">
        <v>1</v>
      </c>
      <c r="M11" s="8">
        <v>2</v>
      </c>
      <c r="N11" s="8">
        <v>2</v>
      </c>
      <c r="O11" s="8">
        <v>18</v>
      </c>
    </row>
    <row r="14" ht="18.75">
      <c r="B14" s="45" t="s">
        <v>110</v>
      </c>
    </row>
    <row r="15" spans="2:17" s="42" customFormat="1" ht="1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18" t="s">
        <v>25</v>
      </c>
      <c r="Q15" s="18"/>
    </row>
    <row r="16" spans="2:17" ht="28.5">
      <c r="B16" s="46" t="s">
        <v>26</v>
      </c>
      <c r="C16" s="47" t="s">
        <v>27</v>
      </c>
      <c r="D16" s="48" t="s">
        <v>29</v>
      </c>
      <c r="E16" s="48" t="s">
        <v>30</v>
      </c>
      <c r="F16" s="48" t="s">
        <v>31</v>
      </c>
      <c r="G16" s="48" t="s">
        <v>32</v>
      </c>
      <c r="H16" s="48" t="s">
        <v>33</v>
      </c>
      <c r="I16" s="48" t="s">
        <v>34</v>
      </c>
      <c r="J16" s="48" t="s">
        <v>35</v>
      </c>
      <c r="K16" s="48" t="s">
        <v>36</v>
      </c>
      <c r="L16" s="48" t="s">
        <v>57</v>
      </c>
      <c r="M16" s="48" t="s">
        <v>38</v>
      </c>
      <c r="N16" s="48" t="s">
        <v>39</v>
      </c>
      <c r="O16" s="48" t="s">
        <v>37</v>
      </c>
      <c r="P16" s="48" t="s">
        <v>111</v>
      </c>
      <c r="Q16" s="48" t="s">
        <v>17</v>
      </c>
    </row>
    <row r="17" spans="2:17" ht="27" customHeight="1">
      <c r="B17" s="49" t="s">
        <v>41</v>
      </c>
      <c r="C17" s="48" t="s">
        <v>19</v>
      </c>
      <c r="D17" s="48">
        <v>7</v>
      </c>
      <c r="E17" s="48">
        <v>6</v>
      </c>
      <c r="F17" s="48">
        <v>6</v>
      </c>
      <c r="G17" s="48">
        <v>2</v>
      </c>
      <c r="H17" s="48">
        <v>2</v>
      </c>
      <c r="I17" s="48">
        <v>2</v>
      </c>
      <c r="J17" s="48">
        <v>4</v>
      </c>
      <c r="K17" s="48">
        <v>4</v>
      </c>
      <c r="L17" s="48">
        <v>4</v>
      </c>
      <c r="M17" s="48">
        <v>4</v>
      </c>
      <c r="N17" s="48">
        <v>4</v>
      </c>
      <c r="O17" s="48">
        <v>5</v>
      </c>
      <c r="P17" s="48"/>
      <c r="Q17" s="48">
        <v>50</v>
      </c>
    </row>
    <row r="18" spans="2:17" ht="27" customHeight="1">
      <c r="B18" s="50"/>
      <c r="C18" s="48" t="s">
        <v>20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2:17" ht="27" customHeight="1">
      <c r="B19" s="51" t="s">
        <v>21</v>
      </c>
      <c r="C19" s="48" t="s">
        <v>19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2:17" ht="27" customHeight="1">
      <c r="B20" s="52"/>
      <c r="C20" s="48" t="s">
        <v>20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2:17" ht="27" customHeight="1">
      <c r="B21" s="53"/>
      <c r="C21" s="48" t="s">
        <v>22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2:17" ht="27" customHeight="1">
      <c r="B22" s="54" t="s">
        <v>17</v>
      </c>
      <c r="C22" s="55"/>
      <c r="D22" s="48">
        <f aca="true" t="shared" si="0" ref="D22:O22">SUM(D17:D21)</f>
        <v>7</v>
      </c>
      <c r="E22" s="48">
        <f t="shared" si="0"/>
        <v>6</v>
      </c>
      <c r="F22" s="48">
        <f t="shared" si="0"/>
        <v>6</v>
      </c>
      <c r="G22" s="48">
        <f t="shared" si="0"/>
        <v>2</v>
      </c>
      <c r="H22" s="48">
        <f t="shared" si="0"/>
        <v>2</v>
      </c>
      <c r="I22" s="48">
        <f t="shared" si="0"/>
        <v>2</v>
      </c>
      <c r="J22" s="48">
        <f t="shared" si="0"/>
        <v>4</v>
      </c>
      <c r="K22" s="48">
        <f t="shared" si="0"/>
        <v>4</v>
      </c>
      <c r="L22" s="48">
        <f t="shared" si="0"/>
        <v>4</v>
      </c>
      <c r="M22" s="48">
        <f t="shared" si="0"/>
        <v>4</v>
      </c>
      <c r="N22" s="48">
        <f t="shared" si="0"/>
        <v>4</v>
      </c>
      <c r="O22" s="48">
        <f t="shared" si="0"/>
        <v>5</v>
      </c>
      <c r="P22" s="48"/>
      <c r="Q22" s="48">
        <f>SUM(D22:P22)</f>
        <v>50</v>
      </c>
    </row>
    <row r="26" ht="18.75">
      <c r="B26" s="45" t="s">
        <v>112</v>
      </c>
    </row>
    <row r="27" spans="18:19" ht="12" customHeight="1">
      <c r="R27" s="18" t="s">
        <v>25</v>
      </c>
      <c r="S27" s="18"/>
    </row>
    <row r="28" spans="2:19" ht="28.5">
      <c r="B28" s="56" t="s">
        <v>26</v>
      </c>
      <c r="C28" s="57" t="s">
        <v>27</v>
      </c>
      <c r="D28" s="28" t="s">
        <v>28</v>
      </c>
      <c r="E28" s="28" t="s">
        <v>29</v>
      </c>
      <c r="F28" s="28" t="s">
        <v>30</v>
      </c>
      <c r="G28" s="28" t="s">
        <v>31</v>
      </c>
      <c r="H28" s="28" t="s">
        <v>32</v>
      </c>
      <c r="I28" s="28" t="s">
        <v>33</v>
      </c>
      <c r="J28" s="28" t="s">
        <v>34</v>
      </c>
      <c r="K28" s="28" t="s">
        <v>35</v>
      </c>
      <c r="L28" s="28" t="s">
        <v>36</v>
      </c>
      <c r="M28" s="28" t="s">
        <v>38</v>
      </c>
      <c r="N28" s="28" t="s">
        <v>57</v>
      </c>
      <c r="O28" s="28" t="s">
        <v>37</v>
      </c>
      <c r="P28" s="28" t="s">
        <v>39</v>
      </c>
      <c r="Q28" s="28" t="s">
        <v>102</v>
      </c>
      <c r="R28" s="28" t="s">
        <v>46</v>
      </c>
      <c r="S28" s="28" t="s">
        <v>17</v>
      </c>
    </row>
    <row r="29" spans="2:19" ht="27" customHeight="1">
      <c r="B29" s="58" t="s">
        <v>41</v>
      </c>
      <c r="C29" s="28" t="s">
        <v>19</v>
      </c>
      <c r="D29" s="28"/>
      <c r="E29" s="28">
        <v>1</v>
      </c>
      <c r="F29" s="28">
        <v>1</v>
      </c>
      <c r="G29" s="28">
        <v>1</v>
      </c>
      <c r="H29" s="28">
        <v>2</v>
      </c>
      <c r="I29" s="28"/>
      <c r="J29" s="28">
        <v>1</v>
      </c>
      <c r="K29" s="28">
        <v>1</v>
      </c>
      <c r="L29" s="28">
        <v>2</v>
      </c>
      <c r="M29" s="28">
        <v>1</v>
      </c>
      <c r="N29" s="28"/>
      <c r="O29" s="28"/>
      <c r="P29" s="28">
        <v>1</v>
      </c>
      <c r="Q29" s="28"/>
      <c r="R29" s="28">
        <v>2</v>
      </c>
      <c r="S29" s="28">
        <v>13</v>
      </c>
    </row>
    <row r="30" spans="2:19" ht="27" customHeight="1">
      <c r="B30" s="59"/>
      <c r="C30" s="28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27" customHeight="1">
      <c r="B31" s="60" t="s">
        <v>21</v>
      </c>
      <c r="C31" s="28" t="s">
        <v>19</v>
      </c>
      <c r="D31" s="28"/>
      <c r="E31" s="28"/>
      <c r="F31" s="28">
        <v>1</v>
      </c>
      <c r="G31" s="28"/>
      <c r="H31" s="28">
        <v>1</v>
      </c>
      <c r="I31" s="28"/>
      <c r="J31" s="28">
        <v>1</v>
      </c>
      <c r="K31" s="28">
        <v>1</v>
      </c>
      <c r="L31" s="28">
        <v>1</v>
      </c>
      <c r="M31" s="28">
        <v>1</v>
      </c>
      <c r="N31" s="28"/>
      <c r="O31" s="28"/>
      <c r="P31" s="28"/>
      <c r="Q31" s="28"/>
      <c r="R31" s="28"/>
      <c r="S31" s="28">
        <v>6</v>
      </c>
    </row>
    <row r="32" spans="2:19" ht="27" customHeight="1">
      <c r="B32" s="61"/>
      <c r="C32" s="28" t="s">
        <v>20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27" customHeight="1">
      <c r="B33" s="62"/>
      <c r="C33" s="28" t="s">
        <v>22</v>
      </c>
      <c r="D33" s="63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2:19" ht="27" customHeight="1">
      <c r="B34" s="64" t="s">
        <v>17</v>
      </c>
      <c r="C34" s="63"/>
      <c r="D34" s="63"/>
      <c r="E34" s="28">
        <v>1</v>
      </c>
      <c r="F34" s="28">
        <v>2</v>
      </c>
      <c r="G34" s="28">
        <v>1</v>
      </c>
      <c r="H34" s="28">
        <v>3</v>
      </c>
      <c r="I34" s="28"/>
      <c r="J34" s="28">
        <v>2</v>
      </c>
      <c r="K34" s="28">
        <v>2</v>
      </c>
      <c r="L34" s="28">
        <v>3</v>
      </c>
      <c r="M34" s="28">
        <v>2</v>
      </c>
      <c r="N34" s="28"/>
      <c r="O34" s="28"/>
      <c r="P34" s="28">
        <v>1</v>
      </c>
      <c r="Q34" s="28"/>
      <c r="R34" s="28">
        <v>2</v>
      </c>
      <c r="S34" s="28">
        <v>19</v>
      </c>
    </row>
    <row r="37" ht="18.75">
      <c r="B37" s="45" t="s">
        <v>113</v>
      </c>
    </row>
    <row r="38" spans="21:22" ht="12" customHeight="1">
      <c r="U38" s="18" t="s">
        <v>25</v>
      </c>
      <c r="V38" s="18"/>
    </row>
    <row r="39" spans="2:22" ht="28.5">
      <c r="B39" s="6" t="s">
        <v>26</v>
      </c>
      <c r="C39" s="7" t="s">
        <v>27</v>
      </c>
      <c r="D39" s="8" t="s">
        <v>28</v>
      </c>
      <c r="E39" s="8" t="s">
        <v>29</v>
      </c>
      <c r="F39" s="8" t="s">
        <v>30</v>
      </c>
      <c r="G39" s="8" t="s">
        <v>31</v>
      </c>
      <c r="H39" s="8" t="s">
        <v>32</v>
      </c>
      <c r="I39" s="8" t="s">
        <v>33</v>
      </c>
      <c r="J39" s="8" t="s">
        <v>34</v>
      </c>
      <c r="K39" s="8" t="s">
        <v>57</v>
      </c>
      <c r="L39" s="8" t="s">
        <v>35</v>
      </c>
      <c r="M39" s="8" t="s">
        <v>36</v>
      </c>
      <c r="N39" s="8" t="s">
        <v>50</v>
      </c>
      <c r="O39" s="8" t="s">
        <v>39</v>
      </c>
      <c r="P39" s="8" t="s">
        <v>38</v>
      </c>
      <c r="Q39" s="8" t="s">
        <v>37</v>
      </c>
      <c r="R39" s="8" t="s">
        <v>114</v>
      </c>
      <c r="S39" s="8" t="s">
        <v>49</v>
      </c>
      <c r="T39" s="8" t="s">
        <v>115</v>
      </c>
      <c r="U39" s="8" t="s">
        <v>46</v>
      </c>
      <c r="V39" s="8" t="s">
        <v>17</v>
      </c>
    </row>
    <row r="40" spans="2:22" s="43" customFormat="1" ht="27" customHeight="1">
      <c r="B40" s="10" t="s">
        <v>41</v>
      </c>
      <c r="C40" s="8" t="s">
        <v>19</v>
      </c>
      <c r="D40" s="8"/>
      <c r="E40" s="8">
        <v>3</v>
      </c>
      <c r="F40" s="8">
        <v>3</v>
      </c>
      <c r="G40" s="8">
        <v>3</v>
      </c>
      <c r="H40" s="8">
        <v>3</v>
      </c>
      <c r="I40" s="8">
        <v>1</v>
      </c>
      <c r="J40" s="8">
        <v>2</v>
      </c>
      <c r="K40" s="8">
        <v>2</v>
      </c>
      <c r="L40" s="8">
        <v>2</v>
      </c>
      <c r="M40" s="8">
        <v>2</v>
      </c>
      <c r="N40" s="8">
        <v>2</v>
      </c>
      <c r="O40" s="8">
        <v>3</v>
      </c>
      <c r="P40" s="8">
        <v>3</v>
      </c>
      <c r="Q40" s="8">
        <v>3</v>
      </c>
      <c r="R40" s="8"/>
      <c r="S40" s="8">
        <v>2</v>
      </c>
      <c r="T40" s="8">
        <v>3</v>
      </c>
      <c r="U40" s="8"/>
      <c r="V40" s="8">
        <f aca="true" t="shared" si="1" ref="V40:V45">SUM(D40:U40)</f>
        <v>37</v>
      </c>
    </row>
    <row r="41" spans="2:22" s="43" customFormat="1" ht="27" customHeight="1">
      <c r="B41" s="11"/>
      <c r="C41" s="8" t="s">
        <v>20</v>
      </c>
      <c r="D41" s="8"/>
      <c r="E41" s="8">
        <v>2</v>
      </c>
      <c r="F41" s="8">
        <v>2</v>
      </c>
      <c r="G41" s="8">
        <v>2</v>
      </c>
      <c r="H41" s="8"/>
      <c r="I41" s="8"/>
      <c r="J41" s="8"/>
      <c r="K41" s="8"/>
      <c r="L41" s="8"/>
      <c r="M41" s="8"/>
      <c r="N41" s="8">
        <v>2</v>
      </c>
      <c r="O41" s="8">
        <v>2</v>
      </c>
      <c r="P41" s="8">
        <v>2</v>
      </c>
      <c r="Q41" s="8">
        <v>2</v>
      </c>
      <c r="R41" s="8"/>
      <c r="S41" s="8"/>
      <c r="T41" s="8"/>
      <c r="U41" s="8">
        <v>2</v>
      </c>
      <c r="V41" s="8">
        <f t="shared" si="1"/>
        <v>16</v>
      </c>
    </row>
    <row r="42" spans="2:22" s="43" customFormat="1" ht="27" customHeight="1">
      <c r="B42" s="12" t="s">
        <v>67</v>
      </c>
      <c r="C42" s="8" t="s">
        <v>19</v>
      </c>
      <c r="D42" s="8">
        <v>5</v>
      </c>
      <c r="E42" s="8">
        <v>5</v>
      </c>
      <c r="F42" s="8">
        <v>5</v>
      </c>
      <c r="G42" s="8">
        <v>4</v>
      </c>
      <c r="H42" s="8">
        <v>5</v>
      </c>
      <c r="I42" s="8">
        <v>2</v>
      </c>
      <c r="J42" s="8">
        <v>4</v>
      </c>
      <c r="K42" s="8">
        <v>3</v>
      </c>
      <c r="L42" s="66">
        <v>2</v>
      </c>
      <c r="M42" s="66">
        <v>2</v>
      </c>
      <c r="N42" s="66">
        <v>3</v>
      </c>
      <c r="O42" s="8">
        <v>2</v>
      </c>
      <c r="P42" s="8">
        <v>2</v>
      </c>
      <c r="Q42" s="8">
        <v>2</v>
      </c>
      <c r="R42" s="8">
        <v>1</v>
      </c>
      <c r="S42" s="8">
        <v>2</v>
      </c>
      <c r="T42" s="8">
        <v>1</v>
      </c>
      <c r="U42" s="8"/>
      <c r="V42" s="8">
        <f t="shared" si="1"/>
        <v>50</v>
      </c>
    </row>
    <row r="43" spans="2:22" s="43" customFormat="1" ht="27" customHeight="1">
      <c r="B43" s="13"/>
      <c r="C43" s="8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43" customFormat="1" ht="27" customHeight="1">
      <c r="B44" s="14"/>
      <c r="C44" s="8" t="s">
        <v>22</v>
      </c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s="43" customFormat="1" ht="27" customHeight="1">
      <c r="B45" s="16" t="s">
        <v>17</v>
      </c>
      <c r="C45" s="15"/>
      <c r="D45" s="15">
        <f aca="true" t="shared" si="2" ref="D45:U45">SUM(D40:D44)</f>
        <v>5</v>
      </c>
      <c r="E45" s="15">
        <f t="shared" si="2"/>
        <v>10</v>
      </c>
      <c r="F45" s="15">
        <f t="shared" si="2"/>
        <v>10</v>
      </c>
      <c r="G45" s="15">
        <f t="shared" si="2"/>
        <v>9</v>
      </c>
      <c r="H45" s="15">
        <f t="shared" si="2"/>
        <v>8</v>
      </c>
      <c r="I45" s="15">
        <f t="shared" si="2"/>
        <v>3</v>
      </c>
      <c r="J45" s="15">
        <f t="shared" si="2"/>
        <v>6</v>
      </c>
      <c r="K45" s="15">
        <f t="shared" si="2"/>
        <v>5</v>
      </c>
      <c r="L45" s="15">
        <f t="shared" si="2"/>
        <v>4</v>
      </c>
      <c r="M45" s="15">
        <f t="shared" si="2"/>
        <v>4</v>
      </c>
      <c r="N45" s="15">
        <f t="shared" si="2"/>
        <v>7</v>
      </c>
      <c r="O45" s="15">
        <f t="shared" si="2"/>
        <v>7</v>
      </c>
      <c r="P45" s="15">
        <f t="shared" si="2"/>
        <v>7</v>
      </c>
      <c r="Q45" s="15">
        <f t="shared" si="2"/>
        <v>7</v>
      </c>
      <c r="R45" s="15">
        <f t="shared" si="2"/>
        <v>1</v>
      </c>
      <c r="S45" s="15">
        <f t="shared" si="2"/>
        <v>4</v>
      </c>
      <c r="T45" s="15">
        <f t="shared" si="2"/>
        <v>4</v>
      </c>
      <c r="U45" s="15">
        <f t="shared" si="2"/>
        <v>2</v>
      </c>
      <c r="V45" s="8">
        <f t="shared" si="1"/>
        <v>103</v>
      </c>
    </row>
  </sheetData>
  <sheetProtection/>
  <mergeCells count="21">
    <mergeCell ref="B2:O2"/>
    <mergeCell ref="B3:O3"/>
    <mergeCell ref="N4:O4"/>
    <mergeCell ref="B11:C11"/>
    <mergeCell ref="B14:Q14"/>
    <mergeCell ref="P15:Q15"/>
    <mergeCell ref="B22:C22"/>
    <mergeCell ref="B26:S26"/>
    <mergeCell ref="R27:S27"/>
    <mergeCell ref="B34:C34"/>
    <mergeCell ref="B37:V37"/>
    <mergeCell ref="U38:V38"/>
    <mergeCell ref="B45:C45"/>
    <mergeCell ref="B6:B7"/>
    <mergeCell ref="B8:B10"/>
    <mergeCell ref="B17:B18"/>
    <mergeCell ref="B19:B21"/>
    <mergeCell ref="B29:B30"/>
    <mergeCell ref="B31:B33"/>
    <mergeCell ref="B40:B41"/>
    <mergeCell ref="B42:B4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B2:Q45"/>
  <sheetViews>
    <sheetView showGridLines="0" zoomScaleSheetLayoutView="100" workbookViewId="0" topLeftCell="A1">
      <selection activeCell="B2" sqref="B2:Q2"/>
    </sheetView>
  </sheetViews>
  <sheetFormatPr defaultColWidth="9.00390625" defaultRowHeight="14.25"/>
  <cols>
    <col min="1" max="1" width="3.125" style="2" customWidth="1"/>
    <col min="2" max="2" width="9.00390625" style="2" customWidth="1"/>
    <col min="3" max="3" width="16.50390625" style="2" customWidth="1"/>
    <col min="4" max="16384" width="9.00390625" style="2" customWidth="1"/>
  </cols>
  <sheetData>
    <row r="2" spans="2:17" s="2" customFormat="1" ht="24" customHeight="1">
      <c r="B2" s="24" t="s">
        <v>116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s="2" customFormat="1" ht="24" customHeight="1">
      <c r="B3" s="4" t="s">
        <v>117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6:17" s="5" customFormat="1" ht="12" customHeight="1">
      <c r="P4" s="18" t="s">
        <v>25</v>
      </c>
      <c r="Q4" s="18"/>
    </row>
    <row r="5" spans="2:17" s="5" customFormat="1" ht="42.75" customHeight="1">
      <c r="B5" s="6" t="s">
        <v>26</v>
      </c>
      <c r="C5" s="7" t="s">
        <v>94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37</v>
      </c>
      <c r="N5" s="8" t="s">
        <v>39</v>
      </c>
      <c r="O5" s="8" t="s">
        <v>38</v>
      </c>
      <c r="P5" s="8" t="s">
        <v>99</v>
      </c>
      <c r="Q5" s="8" t="s">
        <v>17</v>
      </c>
    </row>
    <row r="6" spans="2:17" s="5" customFormat="1" ht="27" customHeight="1">
      <c r="B6" s="32" t="s">
        <v>41</v>
      </c>
      <c r="C6" s="28" t="s">
        <v>19</v>
      </c>
      <c r="D6" s="33"/>
      <c r="E6" s="28"/>
      <c r="F6" s="28"/>
      <c r="G6" s="28"/>
      <c r="H6" s="28"/>
      <c r="I6" s="28"/>
      <c r="J6" s="28"/>
      <c r="K6" s="28"/>
      <c r="L6" s="28"/>
      <c r="M6" s="28">
        <v>1</v>
      </c>
      <c r="N6" s="28">
        <v>2</v>
      </c>
      <c r="O6" s="28">
        <v>1</v>
      </c>
      <c r="P6" s="28"/>
      <c r="Q6" s="28">
        <v>4</v>
      </c>
    </row>
    <row r="7" spans="2:17" s="5" customFormat="1" ht="27" customHeight="1">
      <c r="B7" s="34"/>
      <c r="C7" s="28" t="s">
        <v>20</v>
      </c>
      <c r="D7" s="3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s="5" customFormat="1" ht="27" customHeight="1">
      <c r="B8" s="35" t="s">
        <v>21</v>
      </c>
      <c r="C8" s="28" t="s">
        <v>19</v>
      </c>
      <c r="D8" s="3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2:17" s="5" customFormat="1" ht="27" customHeight="1">
      <c r="B9" s="36"/>
      <c r="C9" s="28" t="s">
        <v>20</v>
      </c>
      <c r="D9" s="3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2:17" s="5" customFormat="1" ht="27" customHeight="1">
      <c r="B10" s="37"/>
      <c r="C10" s="28" t="s">
        <v>22</v>
      </c>
      <c r="D10" s="3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2:17" s="5" customFormat="1" ht="27" customHeight="1">
      <c r="B11" s="38" t="s">
        <v>17</v>
      </c>
      <c r="C11" s="33"/>
      <c r="D11" s="33"/>
      <c r="E11" s="28"/>
      <c r="F11" s="28"/>
      <c r="G11" s="28"/>
      <c r="H11" s="28"/>
      <c r="I11" s="28"/>
      <c r="J11" s="28"/>
      <c r="K11" s="28"/>
      <c r="L11" s="28"/>
      <c r="M11" s="28">
        <v>1</v>
      </c>
      <c r="N11" s="28">
        <v>2</v>
      </c>
      <c r="O11" s="28">
        <v>1</v>
      </c>
      <c r="P11" s="28"/>
      <c r="Q11" s="28">
        <v>4</v>
      </c>
    </row>
    <row r="12" spans="2:17" s="5" customFormat="1" ht="27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s="5" customFormat="1" ht="27" customHeight="1">
      <c r="B13" s="4" t="s">
        <v>118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6:17" s="5" customFormat="1" ht="12" customHeight="1">
      <c r="P14" s="18" t="s">
        <v>25</v>
      </c>
      <c r="Q14" s="18"/>
    </row>
    <row r="15" spans="2:17" s="5" customFormat="1" ht="39" customHeight="1">
      <c r="B15" s="6" t="s">
        <v>26</v>
      </c>
      <c r="C15" s="7" t="s">
        <v>94</v>
      </c>
      <c r="D15" s="8" t="s">
        <v>28</v>
      </c>
      <c r="E15" s="8" t="s">
        <v>29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8" t="s">
        <v>35</v>
      </c>
      <c r="L15" s="8" t="s">
        <v>36</v>
      </c>
      <c r="M15" s="8" t="s">
        <v>37</v>
      </c>
      <c r="N15" s="8" t="s">
        <v>39</v>
      </c>
      <c r="O15" s="8" t="s">
        <v>38</v>
      </c>
      <c r="P15" s="8" t="s">
        <v>99</v>
      </c>
      <c r="Q15" s="8" t="s">
        <v>17</v>
      </c>
    </row>
    <row r="16" spans="2:17" s="5" customFormat="1" ht="27" customHeight="1">
      <c r="B16" s="10" t="s">
        <v>41</v>
      </c>
      <c r="C16" s="8" t="s">
        <v>19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2:17" s="5" customFormat="1" ht="27" customHeight="1">
      <c r="B17" s="11"/>
      <c r="C17" s="8" t="s">
        <v>20</v>
      </c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2:17" s="5" customFormat="1" ht="27" customHeight="1">
      <c r="B18" s="12" t="s">
        <v>21</v>
      </c>
      <c r="C18" s="8" t="s">
        <v>19</v>
      </c>
      <c r="D18" s="40"/>
      <c r="E18" s="41">
        <v>2</v>
      </c>
      <c r="F18" s="41"/>
      <c r="G18" s="41"/>
      <c r="H18" s="41">
        <v>2</v>
      </c>
      <c r="I18" s="41"/>
      <c r="J18" s="41"/>
      <c r="K18" s="41"/>
      <c r="L18" s="41"/>
      <c r="M18" s="41"/>
      <c r="N18" s="41"/>
      <c r="O18" s="41"/>
      <c r="P18" s="41"/>
      <c r="Q18" s="41">
        <v>4</v>
      </c>
    </row>
    <row r="19" spans="2:17" s="5" customFormat="1" ht="27" customHeight="1">
      <c r="B19" s="13"/>
      <c r="C19" s="8" t="s">
        <v>20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s="5" customFormat="1" ht="27" customHeight="1">
      <c r="B20" s="14"/>
      <c r="C20" s="8" t="s">
        <v>22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2:17" s="5" customFormat="1" ht="27" customHeight="1">
      <c r="B21" s="16" t="s">
        <v>17</v>
      </c>
      <c r="C21" s="15"/>
      <c r="D21" s="40"/>
      <c r="E21" s="41">
        <v>2</v>
      </c>
      <c r="F21" s="41"/>
      <c r="G21" s="41"/>
      <c r="H21" s="41">
        <v>2</v>
      </c>
      <c r="I21" s="41"/>
      <c r="J21" s="41"/>
      <c r="K21" s="41"/>
      <c r="L21" s="41"/>
      <c r="M21" s="41"/>
      <c r="N21" s="41"/>
      <c r="O21" s="41"/>
      <c r="P21" s="41"/>
      <c r="Q21" s="41">
        <v>4</v>
      </c>
    </row>
    <row r="22" spans="2:17" s="5" customFormat="1" ht="27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7" s="5" customFormat="1" ht="27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2:17" s="5" customFormat="1" ht="27" customHeight="1">
      <c r="B24" s="4" t="s">
        <v>119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s="5" customFormat="1" ht="12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8" t="s">
        <v>25</v>
      </c>
      <c r="Q25" s="18"/>
    </row>
    <row r="26" spans="2:17" s="5" customFormat="1" ht="42" customHeight="1">
      <c r="B26" s="6" t="s">
        <v>26</v>
      </c>
      <c r="C26" s="7" t="s">
        <v>94</v>
      </c>
      <c r="D26" s="8" t="s">
        <v>28</v>
      </c>
      <c r="E26" s="8" t="s">
        <v>29</v>
      </c>
      <c r="F26" s="8" t="s">
        <v>30</v>
      </c>
      <c r="G26" s="8" t="s">
        <v>31</v>
      </c>
      <c r="H26" s="8" t="s">
        <v>32</v>
      </c>
      <c r="I26" s="8" t="s">
        <v>33</v>
      </c>
      <c r="J26" s="8" t="s">
        <v>34</v>
      </c>
      <c r="K26" s="8" t="s">
        <v>35</v>
      </c>
      <c r="L26" s="8" t="s">
        <v>36</v>
      </c>
      <c r="M26" s="8" t="s">
        <v>37</v>
      </c>
      <c r="N26" s="8" t="s">
        <v>39</v>
      </c>
      <c r="O26" s="8" t="s">
        <v>38</v>
      </c>
      <c r="P26" s="8" t="s">
        <v>99</v>
      </c>
      <c r="Q26" s="8" t="s">
        <v>17</v>
      </c>
    </row>
    <row r="27" spans="2:17" s="5" customFormat="1" ht="27" customHeight="1">
      <c r="B27" s="10" t="s">
        <v>41</v>
      </c>
      <c r="C27" s="8" t="s">
        <v>19</v>
      </c>
      <c r="D27" s="15"/>
      <c r="E27" s="8">
        <v>3</v>
      </c>
      <c r="F27" s="8">
        <v>3</v>
      </c>
      <c r="G27" s="8">
        <v>3</v>
      </c>
      <c r="H27" s="8"/>
      <c r="I27" s="8"/>
      <c r="J27" s="8"/>
      <c r="K27" s="8"/>
      <c r="L27" s="8"/>
      <c r="M27" s="8"/>
      <c r="N27" s="8"/>
      <c r="O27" s="8"/>
      <c r="P27" s="8"/>
      <c r="Q27" s="8">
        <v>9</v>
      </c>
    </row>
    <row r="28" spans="2:17" s="5" customFormat="1" ht="27" customHeight="1">
      <c r="B28" s="11"/>
      <c r="C28" s="8" t="s">
        <v>20</v>
      </c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s="5" customFormat="1" ht="27" customHeight="1">
      <c r="B29" s="12" t="s">
        <v>21</v>
      </c>
      <c r="C29" s="8" t="s">
        <v>19</v>
      </c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s="5" customFormat="1" ht="27" customHeight="1">
      <c r="B30" s="13"/>
      <c r="C30" s="8" t="s">
        <v>20</v>
      </c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s="5" customFormat="1" ht="27" customHeight="1">
      <c r="B31" s="14"/>
      <c r="C31" s="8" t="s">
        <v>22</v>
      </c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s="5" customFormat="1" ht="27" customHeight="1">
      <c r="B32" s="16" t="s">
        <v>17</v>
      </c>
      <c r="C32" s="15"/>
      <c r="D32" s="15"/>
      <c r="E32" s="8">
        <v>3</v>
      </c>
      <c r="F32" s="8">
        <v>3</v>
      </c>
      <c r="G32" s="8">
        <v>3</v>
      </c>
      <c r="H32" s="8"/>
      <c r="I32" s="8"/>
      <c r="J32" s="8"/>
      <c r="K32" s="8"/>
      <c r="L32" s="8"/>
      <c r="M32" s="8"/>
      <c r="N32" s="8"/>
      <c r="O32" s="8"/>
      <c r="P32" s="8"/>
      <c r="Q32" s="8">
        <v>9</v>
      </c>
    </row>
    <row r="33" spans="2:17" s="5" customFormat="1" ht="27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s="5" customFormat="1" ht="27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s="5" customFormat="1" ht="27" customHeight="1">
      <c r="B35" s="4" t="s">
        <v>120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5" customFormat="1" ht="12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18" t="s">
        <v>25</v>
      </c>
      <c r="Q36" s="18"/>
    </row>
    <row r="37" spans="2:17" s="5" customFormat="1" ht="42" customHeight="1">
      <c r="B37" s="6" t="s">
        <v>26</v>
      </c>
      <c r="C37" s="7" t="s">
        <v>94</v>
      </c>
      <c r="D37" s="8" t="s">
        <v>28</v>
      </c>
      <c r="E37" s="8" t="s">
        <v>29</v>
      </c>
      <c r="F37" s="8" t="s">
        <v>30</v>
      </c>
      <c r="G37" s="8" t="s">
        <v>31</v>
      </c>
      <c r="H37" s="8" t="s">
        <v>32</v>
      </c>
      <c r="I37" s="8" t="s">
        <v>33</v>
      </c>
      <c r="J37" s="8" t="s">
        <v>34</v>
      </c>
      <c r="K37" s="8" t="s">
        <v>35</v>
      </c>
      <c r="L37" s="8" t="s">
        <v>36</v>
      </c>
      <c r="M37" s="8" t="s">
        <v>37</v>
      </c>
      <c r="N37" s="8" t="s">
        <v>39</v>
      </c>
      <c r="O37" s="8" t="s">
        <v>38</v>
      </c>
      <c r="P37" s="8" t="s">
        <v>99</v>
      </c>
      <c r="Q37" s="8" t="s">
        <v>17</v>
      </c>
    </row>
    <row r="38" spans="2:17" s="5" customFormat="1" ht="27" customHeight="1">
      <c r="B38" s="10" t="s">
        <v>41</v>
      </c>
      <c r="C38" s="8" t="s">
        <v>19</v>
      </c>
      <c r="D38" s="15"/>
      <c r="E38" s="8">
        <v>2</v>
      </c>
      <c r="F38" s="8">
        <v>6</v>
      </c>
      <c r="G38" s="8">
        <v>2</v>
      </c>
      <c r="H38" s="8"/>
      <c r="I38" s="8"/>
      <c r="J38" s="8"/>
      <c r="K38" s="8"/>
      <c r="L38" s="8"/>
      <c r="M38" s="8"/>
      <c r="N38" s="8">
        <v>1</v>
      </c>
      <c r="O38" s="8">
        <v>5</v>
      </c>
      <c r="P38" s="8">
        <v>9</v>
      </c>
      <c r="Q38" s="8">
        <v>25</v>
      </c>
    </row>
    <row r="39" spans="2:17" s="5" customFormat="1" ht="27" customHeight="1">
      <c r="B39" s="11"/>
      <c r="C39" s="8" t="s">
        <v>20</v>
      </c>
      <c r="D39" s="15">
        <v>21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21</v>
      </c>
    </row>
    <row r="40" spans="2:17" s="5" customFormat="1" ht="27" customHeight="1">
      <c r="B40" s="12" t="s">
        <v>21</v>
      </c>
      <c r="C40" s="8" t="s">
        <v>19</v>
      </c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s="5" customFormat="1" ht="27" customHeight="1">
      <c r="B41" s="13"/>
      <c r="C41" s="8" t="s">
        <v>20</v>
      </c>
      <c r="D41" s="15">
        <v>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v>9</v>
      </c>
    </row>
    <row r="42" spans="2:17" s="5" customFormat="1" ht="27" customHeight="1">
      <c r="B42" s="14"/>
      <c r="C42" s="8" t="s">
        <v>22</v>
      </c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s="5" customFormat="1" ht="27" customHeight="1">
      <c r="B43" s="16" t="s">
        <v>17</v>
      </c>
      <c r="C43" s="15"/>
      <c r="D43" s="15">
        <v>30</v>
      </c>
      <c r="E43" s="8">
        <v>2</v>
      </c>
      <c r="F43" s="8">
        <v>6</v>
      </c>
      <c r="G43" s="8">
        <v>2</v>
      </c>
      <c r="H43" s="8"/>
      <c r="I43" s="8"/>
      <c r="J43" s="8"/>
      <c r="K43" s="8"/>
      <c r="L43" s="8"/>
      <c r="M43" s="8"/>
      <c r="N43" s="8">
        <v>1</v>
      </c>
      <c r="O43" s="8">
        <v>5</v>
      </c>
      <c r="P43" s="8">
        <v>9</v>
      </c>
      <c r="Q43" s="8">
        <v>55</v>
      </c>
    </row>
    <row r="44" spans="4:17" ht="14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4:17" ht="14.2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1">
    <mergeCell ref="B2:Q2"/>
    <mergeCell ref="B3:Q3"/>
    <mergeCell ref="P4:Q4"/>
    <mergeCell ref="B11:C11"/>
    <mergeCell ref="B13:Q13"/>
    <mergeCell ref="P14:Q14"/>
    <mergeCell ref="B21:C21"/>
    <mergeCell ref="B24:Q24"/>
    <mergeCell ref="P25:Q25"/>
    <mergeCell ref="B32:C32"/>
    <mergeCell ref="B35:Q35"/>
    <mergeCell ref="P36:Q36"/>
    <mergeCell ref="B43:C43"/>
    <mergeCell ref="B6:B7"/>
    <mergeCell ref="B8:B10"/>
    <mergeCell ref="B16:B17"/>
    <mergeCell ref="B18:B20"/>
    <mergeCell ref="B27:B28"/>
    <mergeCell ref="B29:B31"/>
    <mergeCell ref="B38:B39"/>
    <mergeCell ref="B40:B4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T66"/>
  <sheetViews>
    <sheetView showGridLines="0" zoomScaleSheetLayoutView="100" workbookViewId="0" topLeftCell="A1">
      <selection activeCell="B2" sqref="B2:R2"/>
    </sheetView>
  </sheetViews>
  <sheetFormatPr defaultColWidth="9.00390625" defaultRowHeight="14.25"/>
  <cols>
    <col min="1" max="1" width="5.875" style="9" customWidth="1"/>
    <col min="2" max="2" width="10.375" style="9" customWidth="1"/>
    <col min="3" max="3" width="17.50390625" style="9" customWidth="1"/>
    <col min="4" max="20" width="8.125" style="9" customWidth="1"/>
    <col min="21" max="16384" width="9.00390625" style="9" customWidth="1"/>
  </cols>
  <sheetData>
    <row r="2" spans="2:18" ht="24" customHeight="1">
      <c r="B2" s="24" t="s">
        <v>121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ht="18.75">
      <c r="B3" s="4" t="s">
        <v>122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8" t="s">
        <v>25</v>
      </c>
      <c r="R4" s="18"/>
    </row>
    <row r="5" spans="2:20" ht="28.5">
      <c r="B5" s="6" t="s">
        <v>26</v>
      </c>
      <c r="C5" s="7" t="s">
        <v>94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79</v>
      </c>
      <c r="I5" s="8" t="s">
        <v>57</v>
      </c>
      <c r="J5" s="8" t="s">
        <v>35</v>
      </c>
      <c r="K5" s="8" t="s">
        <v>32</v>
      </c>
      <c r="L5" s="8" t="s">
        <v>49</v>
      </c>
      <c r="M5" s="8" t="s">
        <v>38</v>
      </c>
      <c r="N5" s="8" t="s">
        <v>39</v>
      </c>
      <c r="O5" s="8" t="s">
        <v>37</v>
      </c>
      <c r="P5" s="8" t="s">
        <v>50</v>
      </c>
      <c r="Q5" s="8" t="s">
        <v>109</v>
      </c>
      <c r="R5" s="8" t="s">
        <v>17</v>
      </c>
      <c r="S5" s="26"/>
      <c r="T5" s="26"/>
    </row>
    <row r="6" spans="2:20" ht="27" customHeight="1">
      <c r="B6" s="10" t="s">
        <v>41</v>
      </c>
      <c r="C6" s="8" t="s">
        <v>19</v>
      </c>
      <c r="D6" s="8"/>
      <c r="E6" s="8">
        <v>18</v>
      </c>
      <c r="F6" s="8">
        <v>8</v>
      </c>
      <c r="G6" s="8">
        <v>4</v>
      </c>
      <c r="H6" s="8"/>
      <c r="I6" s="8">
        <v>3</v>
      </c>
      <c r="J6" s="8">
        <v>3</v>
      </c>
      <c r="K6" s="8">
        <v>2</v>
      </c>
      <c r="L6" s="8">
        <v>3</v>
      </c>
      <c r="M6" s="8">
        <v>3</v>
      </c>
      <c r="N6" s="8">
        <v>4</v>
      </c>
      <c r="O6" s="8">
        <v>4</v>
      </c>
      <c r="P6" s="8">
        <v>1</v>
      </c>
      <c r="Q6" s="8"/>
      <c r="R6" s="8">
        <f>SUM(D6:Q6)</f>
        <v>53</v>
      </c>
      <c r="S6" s="26"/>
      <c r="T6" s="26"/>
    </row>
    <row r="7" spans="2:20" ht="27" customHeight="1">
      <c r="B7" s="11"/>
      <c r="C7" s="8" t="s">
        <v>20</v>
      </c>
      <c r="D7" s="8"/>
      <c r="E7" s="8"/>
      <c r="F7" s="8">
        <v>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8</v>
      </c>
      <c r="S7" s="26"/>
      <c r="T7" s="26"/>
    </row>
    <row r="8" spans="2:20" ht="27" customHeight="1">
      <c r="B8" s="12" t="s">
        <v>21</v>
      </c>
      <c r="C8" s="8" t="s">
        <v>19</v>
      </c>
      <c r="D8" s="8"/>
      <c r="E8" s="8">
        <v>1</v>
      </c>
      <c r="F8" s="8">
        <v>2</v>
      </c>
      <c r="G8" s="8">
        <v>2</v>
      </c>
      <c r="H8" s="8">
        <v>1</v>
      </c>
      <c r="I8" s="8"/>
      <c r="J8" s="8"/>
      <c r="K8" s="8">
        <v>1</v>
      </c>
      <c r="L8" s="8"/>
      <c r="M8" s="8">
        <v>1</v>
      </c>
      <c r="N8" s="8">
        <v>1</v>
      </c>
      <c r="O8" s="8"/>
      <c r="P8" s="8"/>
      <c r="Q8" s="8">
        <v>1</v>
      </c>
      <c r="R8" s="8">
        <f>SUM(D8:Q8)</f>
        <v>10</v>
      </c>
      <c r="S8" s="26"/>
      <c r="T8" s="26"/>
    </row>
    <row r="9" spans="2:20" ht="27" customHeight="1">
      <c r="B9" s="13"/>
      <c r="C9" s="8" t="s">
        <v>20</v>
      </c>
      <c r="D9" s="8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4</v>
      </c>
      <c r="S9" s="26"/>
      <c r="T9" s="26"/>
    </row>
    <row r="10" spans="2:20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6"/>
      <c r="T10" s="26"/>
    </row>
    <row r="11" spans="2:20" ht="27" customHeight="1">
      <c r="B11" s="16" t="s">
        <v>17</v>
      </c>
      <c r="C11" s="15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>SUM(R6:R10)</f>
        <v>75</v>
      </c>
      <c r="S11" s="26"/>
      <c r="T11" s="26"/>
    </row>
    <row r="12" spans="2:20" ht="14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2:20" ht="14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2:20" ht="14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0" ht="14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ht="14.25"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2:20" ht="18.75">
      <c r="B17" s="4" t="s">
        <v>123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/>
      <c r="R17" s="26"/>
      <c r="S17" s="26"/>
      <c r="T17" s="26"/>
    </row>
    <row r="18" spans="2:20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" t="s">
        <v>25</v>
      </c>
      <c r="P18" s="18"/>
      <c r="Q18" s="26"/>
      <c r="R18" s="26"/>
      <c r="S18" s="26"/>
      <c r="T18" s="26"/>
    </row>
    <row r="19" spans="2:20" ht="42.75">
      <c r="B19" s="6" t="s">
        <v>26</v>
      </c>
      <c r="C19" s="7" t="s">
        <v>27</v>
      </c>
      <c r="D19" s="8" t="s">
        <v>28</v>
      </c>
      <c r="E19" s="8" t="s">
        <v>29</v>
      </c>
      <c r="F19" s="8" t="s">
        <v>30</v>
      </c>
      <c r="G19" s="8" t="s">
        <v>31</v>
      </c>
      <c r="H19" s="8" t="s">
        <v>32</v>
      </c>
      <c r="I19" s="8" t="s">
        <v>99</v>
      </c>
      <c r="J19" s="8" t="s">
        <v>37</v>
      </c>
      <c r="K19" s="8" t="s">
        <v>39</v>
      </c>
      <c r="L19" s="8" t="s">
        <v>34</v>
      </c>
      <c r="M19" s="8" t="s">
        <v>38</v>
      </c>
      <c r="N19" s="8" t="s">
        <v>79</v>
      </c>
      <c r="O19" s="8" t="s">
        <v>51</v>
      </c>
      <c r="P19" s="8" t="s">
        <v>17</v>
      </c>
      <c r="Q19" s="26"/>
      <c r="R19" s="26"/>
      <c r="S19" s="26"/>
      <c r="T19" s="26"/>
    </row>
    <row r="20" spans="2:20" ht="27" customHeight="1">
      <c r="B20" s="10" t="s">
        <v>41</v>
      </c>
      <c r="C20" s="8" t="s">
        <v>19</v>
      </c>
      <c r="D20" s="8"/>
      <c r="E20" s="8">
        <v>11</v>
      </c>
      <c r="F20" s="8">
        <v>10</v>
      </c>
      <c r="G20" s="8">
        <v>1</v>
      </c>
      <c r="H20" s="8">
        <v>1</v>
      </c>
      <c r="I20" s="8">
        <v>1</v>
      </c>
      <c r="J20" s="8">
        <v>1</v>
      </c>
      <c r="K20" s="8"/>
      <c r="L20" s="8">
        <v>1</v>
      </c>
      <c r="M20" s="8"/>
      <c r="N20" s="8">
        <v>1</v>
      </c>
      <c r="O20" s="8"/>
      <c r="P20" s="8">
        <v>27</v>
      </c>
      <c r="Q20" s="26"/>
      <c r="R20" s="26"/>
      <c r="S20" s="26"/>
      <c r="T20" s="26"/>
    </row>
    <row r="21" spans="2:20" ht="27" customHeight="1">
      <c r="B21" s="11"/>
      <c r="C21" s="8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6"/>
      <c r="R21" s="26"/>
      <c r="S21" s="26"/>
      <c r="T21" s="26"/>
    </row>
    <row r="22" spans="2:20" ht="27" customHeight="1">
      <c r="B22" s="12" t="s">
        <v>21</v>
      </c>
      <c r="C22" s="8" t="s">
        <v>19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6"/>
      <c r="R22" s="26"/>
      <c r="S22" s="26"/>
      <c r="T22" s="26"/>
    </row>
    <row r="23" spans="2:20" ht="27" customHeight="1">
      <c r="B23" s="13"/>
      <c r="C23" s="8" t="s">
        <v>20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6"/>
      <c r="R23" s="26"/>
      <c r="S23" s="26"/>
      <c r="T23" s="26"/>
    </row>
    <row r="24" spans="2:20" ht="27" customHeight="1">
      <c r="B24" s="14"/>
      <c r="C24" s="8" t="s">
        <v>22</v>
      </c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6"/>
      <c r="R24" s="26"/>
      <c r="S24" s="26"/>
      <c r="T24" s="26"/>
    </row>
    <row r="25" spans="2:20" ht="27" customHeight="1">
      <c r="B25" s="16" t="s">
        <v>17</v>
      </c>
      <c r="C25" s="15"/>
      <c r="D25" s="15"/>
      <c r="E25" s="8">
        <v>11</v>
      </c>
      <c r="F25" s="8">
        <v>10</v>
      </c>
      <c r="G25" s="8">
        <v>1</v>
      </c>
      <c r="H25" s="8">
        <v>1</v>
      </c>
      <c r="I25" s="8">
        <v>1</v>
      </c>
      <c r="J25" s="8">
        <v>1</v>
      </c>
      <c r="K25" s="8"/>
      <c r="L25" s="8">
        <v>1</v>
      </c>
      <c r="M25" s="8"/>
      <c r="N25" s="8">
        <v>1</v>
      </c>
      <c r="O25" s="8"/>
      <c r="P25" s="8">
        <v>27</v>
      </c>
      <c r="Q25" s="26"/>
      <c r="R25" s="26"/>
      <c r="S25" s="26"/>
      <c r="T25" s="26"/>
    </row>
    <row r="26" spans="2:20" ht="14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4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4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4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2:20" ht="18.75">
      <c r="B30" s="4" t="s">
        <v>124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6"/>
      <c r="P30" s="26"/>
      <c r="Q30" s="26"/>
      <c r="R30" s="26"/>
      <c r="S30" s="26"/>
      <c r="T30" s="26"/>
    </row>
    <row r="31" spans="2:20" ht="12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8" t="s">
        <v>25</v>
      </c>
      <c r="N31" s="18"/>
      <c r="O31" s="26"/>
      <c r="P31" s="26"/>
      <c r="Q31" s="26"/>
      <c r="R31" s="26"/>
      <c r="S31" s="26"/>
      <c r="T31" s="26"/>
    </row>
    <row r="32" spans="2:20" s="9" customFormat="1" ht="33" customHeight="1">
      <c r="B32" s="6" t="s">
        <v>26</v>
      </c>
      <c r="C32" s="7" t="s">
        <v>27</v>
      </c>
      <c r="D32" s="8" t="s">
        <v>28</v>
      </c>
      <c r="E32" s="8" t="s">
        <v>29</v>
      </c>
      <c r="F32" s="8" t="s">
        <v>30</v>
      </c>
      <c r="G32" s="8" t="s">
        <v>31</v>
      </c>
      <c r="H32" s="8" t="s">
        <v>32</v>
      </c>
      <c r="I32" s="8" t="s">
        <v>33</v>
      </c>
      <c r="J32" s="8" t="s">
        <v>34</v>
      </c>
      <c r="K32" s="8" t="s">
        <v>36</v>
      </c>
      <c r="L32" s="8" t="s">
        <v>39</v>
      </c>
      <c r="M32" s="8" t="s">
        <v>44</v>
      </c>
      <c r="N32" s="8" t="s">
        <v>17</v>
      </c>
      <c r="O32" s="26"/>
      <c r="P32" s="26"/>
      <c r="Q32" s="26"/>
      <c r="R32" s="26"/>
      <c r="S32" s="26"/>
      <c r="T32" s="26"/>
    </row>
    <row r="33" spans="2:20" ht="27" customHeight="1">
      <c r="B33" s="10" t="s">
        <v>41</v>
      </c>
      <c r="C33" s="8" t="s">
        <v>19</v>
      </c>
      <c r="D33" s="8"/>
      <c r="E33" s="8">
        <v>5</v>
      </c>
      <c r="F33" s="8">
        <v>5</v>
      </c>
      <c r="G33" s="8">
        <v>5</v>
      </c>
      <c r="H33" s="8">
        <v>1</v>
      </c>
      <c r="I33" s="8">
        <v>1</v>
      </c>
      <c r="J33" s="8">
        <v>1</v>
      </c>
      <c r="K33" s="8">
        <v>1</v>
      </c>
      <c r="L33" s="8">
        <v>3</v>
      </c>
      <c r="M33" s="8">
        <v>5</v>
      </c>
      <c r="N33" s="8">
        <f>SUM(D33:M33)</f>
        <v>27</v>
      </c>
      <c r="O33" s="26"/>
      <c r="P33" s="26"/>
      <c r="Q33" s="26"/>
      <c r="R33" s="26"/>
      <c r="S33" s="26"/>
      <c r="T33" s="26"/>
    </row>
    <row r="34" spans="2:20" ht="27" customHeight="1">
      <c r="B34" s="11"/>
      <c r="C34" s="8" t="s">
        <v>20</v>
      </c>
      <c r="D34" s="8">
        <v>5</v>
      </c>
      <c r="E34" s="8"/>
      <c r="F34" s="8"/>
      <c r="G34" s="8"/>
      <c r="H34" s="8"/>
      <c r="I34" s="8"/>
      <c r="J34" s="8"/>
      <c r="K34" s="8"/>
      <c r="L34" s="8"/>
      <c r="M34" s="8"/>
      <c r="N34" s="8">
        <f>SUM(D34:M34)</f>
        <v>5</v>
      </c>
      <c r="O34" s="26"/>
      <c r="P34" s="26"/>
      <c r="Q34" s="26"/>
      <c r="R34" s="26"/>
      <c r="S34" s="26"/>
      <c r="T34" s="26"/>
    </row>
    <row r="35" spans="2:20" ht="27" customHeight="1">
      <c r="B35" s="12" t="s">
        <v>21</v>
      </c>
      <c r="C35" s="8" t="s">
        <v>19</v>
      </c>
      <c r="D35" s="8"/>
      <c r="E35" s="8">
        <v>5</v>
      </c>
      <c r="F35" s="8">
        <v>5</v>
      </c>
      <c r="G35" s="8">
        <v>5</v>
      </c>
      <c r="H35" s="8">
        <v>1</v>
      </c>
      <c r="I35" s="8">
        <v>1</v>
      </c>
      <c r="J35" s="8">
        <v>1</v>
      </c>
      <c r="K35" s="8">
        <v>1</v>
      </c>
      <c r="L35" s="8">
        <v>5</v>
      </c>
      <c r="M35" s="8">
        <v>5</v>
      </c>
      <c r="N35" s="8">
        <f>SUM(D35:M35)</f>
        <v>29</v>
      </c>
      <c r="O35" s="26"/>
      <c r="P35" s="26"/>
      <c r="Q35" s="26"/>
      <c r="R35" s="26"/>
      <c r="S35" s="26"/>
      <c r="T35" s="26"/>
    </row>
    <row r="36" spans="2:20" ht="27" customHeight="1">
      <c r="B36" s="13"/>
      <c r="C36" s="8" t="s">
        <v>20</v>
      </c>
      <c r="D36" s="8">
        <v>5</v>
      </c>
      <c r="E36" s="8"/>
      <c r="F36" s="8"/>
      <c r="G36" s="8"/>
      <c r="H36" s="8"/>
      <c r="I36" s="8"/>
      <c r="J36" s="8"/>
      <c r="K36" s="8"/>
      <c r="L36" s="8"/>
      <c r="M36" s="8"/>
      <c r="N36" s="8">
        <f>SUM(D36:M36)</f>
        <v>5</v>
      </c>
      <c r="O36" s="26"/>
      <c r="P36" s="26"/>
      <c r="Q36" s="26"/>
      <c r="R36" s="26"/>
      <c r="S36" s="26"/>
      <c r="T36" s="26"/>
    </row>
    <row r="37" spans="2:20" ht="27" customHeight="1">
      <c r="B37" s="14"/>
      <c r="C37" s="8" t="s">
        <v>22</v>
      </c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26"/>
      <c r="P37" s="26"/>
      <c r="Q37" s="26"/>
      <c r="R37" s="26"/>
      <c r="S37" s="26"/>
      <c r="T37" s="26"/>
    </row>
    <row r="38" spans="2:20" ht="27" customHeight="1">
      <c r="B38" s="16" t="s">
        <v>17</v>
      </c>
      <c r="C38" s="15"/>
      <c r="D38" s="15">
        <f>SUM(D33:D37)</f>
        <v>10</v>
      </c>
      <c r="E38" s="15">
        <f aca="true" t="shared" si="0" ref="E38:N38">SUM(E33:E37)</f>
        <v>10</v>
      </c>
      <c r="F38" s="15">
        <f t="shared" si="0"/>
        <v>10</v>
      </c>
      <c r="G38" s="15">
        <f t="shared" si="0"/>
        <v>10</v>
      </c>
      <c r="H38" s="15">
        <f t="shared" si="0"/>
        <v>2</v>
      </c>
      <c r="I38" s="15">
        <f t="shared" si="0"/>
        <v>2</v>
      </c>
      <c r="J38" s="15">
        <f t="shared" si="0"/>
        <v>2</v>
      </c>
      <c r="K38" s="15">
        <f t="shared" si="0"/>
        <v>2</v>
      </c>
      <c r="L38" s="15">
        <f t="shared" si="0"/>
        <v>8</v>
      </c>
      <c r="M38" s="15">
        <f t="shared" si="0"/>
        <v>10</v>
      </c>
      <c r="N38" s="15">
        <f t="shared" si="0"/>
        <v>66</v>
      </c>
      <c r="O38" s="26"/>
      <c r="P38" s="26"/>
      <c r="Q38" s="26"/>
      <c r="R38" s="26"/>
      <c r="S38" s="26"/>
      <c r="T38" s="26"/>
    </row>
    <row r="39" spans="2:20" ht="27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</row>
    <row r="40" spans="2:20" ht="27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</row>
    <row r="41" spans="2:20" ht="14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20" ht="18.75">
      <c r="B42" s="4" t="s">
        <v>125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2:20" ht="12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8" t="s">
        <v>25</v>
      </c>
      <c r="T43" s="18"/>
    </row>
    <row r="44" spans="2:20" ht="28.5">
      <c r="B44" s="6" t="s">
        <v>26</v>
      </c>
      <c r="C44" s="7" t="s">
        <v>27</v>
      </c>
      <c r="D44" s="8" t="s">
        <v>28</v>
      </c>
      <c r="E44" s="8" t="s">
        <v>29</v>
      </c>
      <c r="F44" s="8" t="s">
        <v>30</v>
      </c>
      <c r="G44" s="8" t="s">
        <v>31</v>
      </c>
      <c r="H44" s="8" t="s">
        <v>32</v>
      </c>
      <c r="I44" s="8" t="s">
        <v>33</v>
      </c>
      <c r="J44" s="8" t="s">
        <v>34</v>
      </c>
      <c r="K44" s="8" t="s">
        <v>35</v>
      </c>
      <c r="L44" s="8" t="s">
        <v>36</v>
      </c>
      <c r="M44" s="8" t="s">
        <v>90</v>
      </c>
      <c r="N44" s="8" t="s">
        <v>38</v>
      </c>
      <c r="O44" s="8" t="s">
        <v>39</v>
      </c>
      <c r="P44" s="8" t="s">
        <v>37</v>
      </c>
      <c r="Q44" s="8" t="s">
        <v>76</v>
      </c>
      <c r="R44" s="8" t="s">
        <v>57</v>
      </c>
      <c r="S44" s="8" t="s">
        <v>126</v>
      </c>
      <c r="T44" s="8" t="s">
        <v>17</v>
      </c>
    </row>
    <row r="45" spans="2:20" ht="27" customHeight="1">
      <c r="B45" s="8" t="s">
        <v>41</v>
      </c>
      <c r="C45" s="8" t="s">
        <v>19</v>
      </c>
      <c r="D45" s="8"/>
      <c r="E45" s="8">
        <v>15</v>
      </c>
      <c r="F45" s="8">
        <v>11</v>
      </c>
      <c r="G45" s="8">
        <v>11</v>
      </c>
      <c r="H45" s="8">
        <v>0</v>
      </c>
      <c r="I45" s="8">
        <v>1</v>
      </c>
      <c r="J45" s="8">
        <v>1</v>
      </c>
      <c r="K45" s="8">
        <v>1</v>
      </c>
      <c r="L45" s="8">
        <v>2</v>
      </c>
      <c r="M45" s="8">
        <v>1</v>
      </c>
      <c r="N45" s="8">
        <v>2</v>
      </c>
      <c r="O45" s="8">
        <v>2</v>
      </c>
      <c r="P45" s="8">
        <v>2</v>
      </c>
      <c r="Q45" s="8">
        <v>1</v>
      </c>
      <c r="R45" s="8"/>
      <c r="S45" s="8"/>
      <c r="T45" s="8">
        <f>SUM(D45:R45)</f>
        <v>50</v>
      </c>
    </row>
    <row r="46" spans="2:20" ht="27" customHeight="1">
      <c r="B46" s="8"/>
      <c r="C46" s="8" t="s">
        <v>20</v>
      </c>
      <c r="D46" s="8">
        <v>7</v>
      </c>
      <c r="E46" s="8">
        <v>1</v>
      </c>
      <c r="F46" s="8"/>
      <c r="G46" s="8">
        <v>1</v>
      </c>
      <c r="H46" s="8"/>
      <c r="I46" s="8"/>
      <c r="J46" s="8"/>
      <c r="K46" s="8"/>
      <c r="L46" s="8"/>
      <c r="M46" s="8">
        <v>1</v>
      </c>
      <c r="N46" s="8"/>
      <c r="O46" s="8"/>
      <c r="P46" s="8"/>
      <c r="Q46" s="8"/>
      <c r="R46" s="8"/>
      <c r="S46" s="8"/>
      <c r="T46" s="8">
        <f>SUM(D46:R46)</f>
        <v>10</v>
      </c>
    </row>
    <row r="47" spans="2:20" ht="27" customHeight="1">
      <c r="B47" s="8" t="s">
        <v>21</v>
      </c>
      <c r="C47" s="8" t="s">
        <v>19</v>
      </c>
      <c r="D47" s="8"/>
      <c r="E47" s="28">
        <v>10</v>
      </c>
      <c r="F47" s="28">
        <v>8</v>
      </c>
      <c r="G47" s="28">
        <v>5</v>
      </c>
      <c r="H47" s="28">
        <v>2</v>
      </c>
      <c r="I47" s="28">
        <v>1</v>
      </c>
      <c r="J47" s="28">
        <v>2</v>
      </c>
      <c r="K47" s="28">
        <v>1</v>
      </c>
      <c r="L47" s="28">
        <v>2</v>
      </c>
      <c r="M47" s="28"/>
      <c r="N47" s="28">
        <v>2</v>
      </c>
      <c r="O47" s="28">
        <v>3</v>
      </c>
      <c r="P47" s="28">
        <v>5</v>
      </c>
      <c r="Q47" s="28">
        <v>2</v>
      </c>
      <c r="R47" s="28">
        <v>1</v>
      </c>
      <c r="S47" s="28">
        <v>1</v>
      </c>
      <c r="T47" s="31">
        <v>45</v>
      </c>
    </row>
    <row r="48" spans="2:20" ht="27" customHeight="1">
      <c r="B48" s="8"/>
      <c r="C48" s="8" t="s">
        <v>20</v>
      </c>
      <c r="D48" s="8">
        <v>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f>SUM(D48:R48)</f>
        <v>3</v>
      </c>
    </row>
    <row r="49" spans="2:20" ht="27" customHeight="1">
      <c r="B49" s="8"/>
      <c r="C49" s="8" t="s">
        <v>22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27" customHeight="1">
      <c r="B50" s="8" t="s">
        <v>17</v>
      </c>
      <c r="C50" s="8"/>
      <c r="D50" s="8">
        <f aca="true" t="shared" si="1" ref="D50:R50">SUM(D45:D49)</f>
        <v>10</v>
      </c>
      <c r="E50" s="8">
        <f t="shared" si="1"/>
        <v>26</v>
      </c>
      <c r="F50" s="8">
        <f t="shared" si="1"/>
        <v>19</v>
      </c>
      <c r="G50" s="8">
        <f t="shared" si="1"/>
        <v>17</v>
      </c>
      <c r="H50" s="8">
        <f t="shared" si="1"/>
        <v>2</v>
      </c>
      <c r="I50" s="8">
        <f t="shared" si="1"/>
        <v>2</v>
      </c>
      <c r="J50" s="8">
        <f t="shared" si="1"/>
        <v>3</v>
      </c>
      <c r="K50" s="8">
        <f t="shared" si="1"/>
        <v>2</v>
      </c>
      <c r="L50" s="8">
        <f t="shared" si="1"/>
        <v>4</v>
      </c>
      <c r="M50" s="8">
        <f t="shared" si="1"/>
        <v>2</v>
      </c>
      <c r="N50" s="8">
        <f t="shared" si="1"/>
        <v>4</v>
      </c>
      <c r="O50" s="8">
        <f t="shared" si="1"/>
        <v>5</v>
      </c>
      <c r="P50" s="8">
        <f t="shared" si="1"/>
        <v>7</v>
      </c>
      <c r="Q50" s="8">
        <f t="shared" si="1"/>
        <v>3</v>
      </c>
      <c r="R50" s="8">
        <f t="shared" si="1"/>
        <v>1</v>
      </c>
      <c r="S50" s="8"/>
      <c r="T50" s="8">
        <f>SUM(T45:T49)</f>
        <v>108</v>
      </c>
    </row>
    <row r="51" spans="2:20" ht="14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2:20" ht="14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2:20" ht="14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2:20" ht="18.75">
      <c r="B54" s="4" t="s">
        <v>127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2:20" ht="12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18" t="s">
        <v>25</v>
      </c>
      <c r="Q55" s="18"/>
      <c r="R55" s="26"/>
      <c r="S55" s="26"/>
      <c r="T55" s="26"/>
    </row>
    <row r="56" spans="2:20" ht="40.5" customHeight="1">
      <c r="B56" s="29" t="s">
        <v>26</v>
      </c>
      <c r="C56" s="7" t="s">
        <v>27</v>
      </c>
      <c r="D56" s="8" t="s">
        <v>28</v>
      </c>
      <c r="E56" s="8" t="s">
        <v>29</v>
      </c>
      <c r="F56" s="8" t="s">
        <v>30</v>
      </c>
      <c r="G56" s="8" t="s">
        <v>31</v>
      </c>
      <c r="H56" s="8" t="s">
        <v>32</v>
      </c>
      <c r="I56" s="8" t="s">
        <v>33</v>
      </c>
      <c r="J56" s="8" t="s">
        <v>34</v>
      </c>
      <c r="K56" s="8" t="s">
        <v>35</v>
      </c>
      <c r="L56" s="8" t="s">
        <v>36</v>
      </c>
      <c r="M56" s="8" t="s">
        <v>37</v>
      </c>
      <c r="N56" s="8" t="s">
        <v>39</v>
      </c>
      <c r="O56" s="8" t="s">
        <v>38</v>
      </c>
      <c r="P56" s="8" t="s">
        <v>128</v>
      </c>
      <c r="Q56" s="8" t="s">
        <v>17</v>
      </c>
      <c r="R56" s="26"/>
      <c r="S56" s="26"/>
      <c r="T56" s="26"/>
    </row>
    <row r="57" spans="2:20" ht="27" customHeight="1">
      <c r="B57" s="10" t="s">
        <v>41</v>
      </c>
      <c r="C57" s="8" t="s">
        <v>19</v>
      </c>
      <c r="D57" s="8"/>
      <c r="E57" s="8"/>
      <c r="F57" s="8"/>
      <c r="G57" s="8">
        <v>6</v>
      </c>
      <c r="H57" s="8"/>
      <c r="I57" s="8"/>
      <c r="J57" s="8"/>
      <c r="K57" s="8"/>
      <c r="L57" s="8"/>
      <c r="M57" s="8"/>
      <c r="N57" s="8"/>
      <c r="O57" s="8"/>
      <c r="P57" s="8"/>
      <c r="Q57" s="8">
        <v>6</v>
      </c>
      <c r="R57" s="26"/>
      <c r="S57" s="26"/>
      <c r="T57" s="26"/>
    </row>
    <row r="58" spans="2:20" ht="27" customHeight="1">
      <c r="B58" s="11"/>
      <c r="C58" s="8" t="s">
        <v>20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  <c r="S58" s="26"/>
      <c r="T58" s="26"/>
    </row>
    <row r="59" spans="2:20" ht="27" customHeight="1">
      <c r="B59" s="8" t="s">
        <v>21</v>
      </c>
      <c r="C59" s="8" t="s">
        <v>19</v>
      </c>
      <c r="D59" s="8"/>
      <c r="E59" s="8">
        <v>11</v>
      </c>
      <c r="F59" s="8">
        <v>18</v>
      </c>
      <c r="G59" s="8"/>
      <c r="H59" s="8"/>
      <c r="I59" s="8"/>
      <c r="J59" s="8"/>
      <c r="K59" s="8"/>
      <c r="L59" s="8"/>
      <c r="M59" s="8">
        <v>5</v>
      </c>
      <c r="N59" s="8">
        <v>3</v>
      </c>
      <c r="O59" s="8">
        <v>2</v>
      </c>
      <c r="P59" s="8">
        <v>5</v>
      </c>
      <c r="Q59" s="8">
        <v>44</v>
      </c>
      <c r="R59" s="26"/>
      <c r="S59" s="26"/>
      <c r="T59" s="26"/>
    </row>
    <row r="60" spans="2:20" ht="27" customHeight="1">
      <c r="B60" s="8"/>
      <c r="C60" s="8" t="s">
        <v>20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6"/>
      <c r="S60" s="26"/>
      <c r="T60" s="26"/>
    </row>
    <row r="61" spans="2:20" ht="27" customHeight="1">
      <c r="B61" s="8"/>
      <c r="C61" s="8" t="s">
        <v>22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6"/>
      <c r="S61" s="26"/>
      <c r="T61" s="26"/>
    </row>
    <row r="62" spans="2:20" ht="27" customHeight="1">
      <c r="B62" s="8" t="s">
        <v>17</v>
      </c>
      <c r="C62" s="8"/>
      <c r="D62" s="8"/>
      <c r="E62" s="8">
        <v>11</v>
      </c>
      <c r="F62" s="8">
        <v>18</v>
      </c>
      <c r="G62" s="8">
        <v>6</v>
      </c>
      <c r="H62" s="8"/>
      <c r="I62" s="8"/>
      <c r="J62" s="8"/>
      <c r="K62" s="8"/>
      <c r="L62" s="8"/>
      <c r="M62" s="8">
        <v>5</v>
      </c>
      <c r="N62" s="8">
        <v>3</v>
      </c>
      <c r="O62" s="8">
        <v>2</v>
      </c>
      <c r="P62" s="8">
        <v>5</v>
      </c>
      <c r="Q62" s="8">
        <v>50</v>
      </c>
      <c r="R62" s="26"/>
      <c r="S62" s="26"/>
      <c r="T62" s="26"/>
    </row>
    <row r="63" spans="2:20" ht="14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2:20" ht="14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2:20" ht="14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2:20" ht="14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</sheetData>
  <sheetProtection/>
  <mergeCells count="27">
    <mergeCell ref="B2:R2"/>
    <mergeCell ref="B3:R3"/>
    <mergeCell ref="Q4:R4"/>
    <mergeCell ref="B11:C11"/>
    <mergeCell ref="B17:P17"/>
    <mergeCell ref="O18:P18"/>
    <mergeCell ref="B25:C25"/>
    <mergeCell ref="B30:N30"/>
    <mergeCell ref="M31:N31"/>
    <mergeCell ref="B38:C38"/>
    <mergeCell ref="B42:T42"/>
    <mergeCell ref="S43:T43"/>
    <mergeCell ref="B50:C50"/>
    <mergeCell ref="B54:Q54"/>
    <mergeCell ref="N55:O55"/>
    <mergeCell ref="P55:Q55"/>
    <mergeCell ref="B62:C62"/>
    <mergeCell ref="B6:B7"/>
    <mergeCell ref="B8:B10"/>
    <mergeCell ref="B20:B21"/>
    <mergeCell ref="B22:B24"/>
    <mergeCell ref="B33:B34"/>
    <mergeCell ref="B35:B37"/>
    <mergeCell ref="B45:B46"/>
    <mergeCell ref="B47:B49"/>
    <mergeCell ref="B57:B58"/>
    <mergeCell ref="B59:B6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Q11"/>
  <sheetViews>
    <sheetView showGridLines="0" zoomScaleSheetLayoutView="100" workbookViewId="0" topLeftCell="A1">
      <selection activeCell="B2" sqref="B2:Q2"/>
    </sheetView>
  </sheetViews>
  <sheetFormatPr defaultColWidth="9.00390625" defaultRowHeight="14.25"/>
  <cols>
    <col min="1" max="1" width="4.75390625" style="2" customWidth="1"/>
    <col min="2" max="2" width="9.00390625" style="2" customWidth="1"/>
    <col min="3" max="3" width="14.00390625" style="2" customWidth="1"/>
    <col min="4" max="16384" width="9.00390625" style="2" customWidth="1"/>
  </cols>
  <sheetData>
    <row r="2" spans="2:17" ht="21">
      <c r="B2" s="3" t="s">
        <v>129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.75">
      <c r="B3" s="19" t="s">
        <v>130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" t="s">
        <v>25</v>
      </c>
      <c r="P4" s="18"/>
      <c r="Q4" s="18"/>
    </row>
    <row r="5" spans="2:17" ht="42.75">
      <c r="B5" s="6" t="s">
        <v>26</v>
      </c>
      <c r="C5" s="7" t="s">
        <v>131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46</v>
      </c>
      <c r="N5" s="8" t="s">
        <v>57</v>
      </c>
      <c r="O5" s="8" t="s">
        <v>132</v>
      </c>
      <c r="P5" s="8" t="s">
        <v>76</v>
      </c>
      <c r="Q5" s="8" t="s">
        <v>17</v>
      </c>
    </row>
    <row r="6" spans="2:17" ht="27" customHeight="1">
      <c r="B6" s="10" t="s">
        <v>41</v>
      </c>
      <c r="C6" s="8" t="s">
        <v>19</v>
      </c>
      <c r="D6" s="20"/>
      <c r="E6" s="20"/>
      <c r="F6" s="20"/>
      <c r="G6" s="20"/>
      <c r="H6" s="20"/>
      <c r="I6" s="20"/>
      <c r="J6" s="8" t="s">
        <v>133</v>
      </c>
      <c r="K6" s="23"/>
      <c r="L6" s="23"/>
      <c r="M6" s="8">
        <v>1</v>
      </c>
      <c r="N6" s="8" t="s">
        <v>134</v>
      </c>
      <c r="O6" s="8"/>
      <c r="P6" s="8" t="s">
        <v>133</v>
      </c>
      <c r="Q6" s="8">
        <v>5</v>
      </c>
    </row>
    <row r="7" spans="2:17" ht="27" customHeight="1">
      <c r="B7" s="11"/>
      <c r="C7" s="8" t="s">
        <v>20</v>
      </c>
      <c r="D7" s="21"/>
      <c r="E7" s="21"/>
      <c r="F7" s="21"/>
      <c r="G7" s="21"/>
      <c r="H7" s="21"/>
      <c r="I7" s="21"/>
      <c r="J7" s="8"/>
      <c r="K7" s="8"/>
      <c r="L7" s="8"/>
      <c r="M7" s="8"/>
      <c r="N7" s="8"/>
      <c r="O7" s="8"/>
      <c r="P7" s="8"/>
      <c r="Q7" s="8"/>
    </row>
    <row r="8" spans="2:17" ht="27" customHeight="1">
      <c r="B8" s="12" t="s">
        <v>21</v>
      </c>
      <c r="C8" s="8" t="s">
        <v>19</v>
      </c>
      <c r="D8" s="21"/>
      <c r="E8" s="21"/>
      <c r="F8" s="21"/>
      <c r="G8" s="21"/>
      <c r="H8" s="21"/>
      <c r="I8" s="21"/>
      <c r="J8" s="8"/>
      <c r="K8" s="8"/>
      <c r="L8" s="8"/>
      <c r="M8" s="8"/>
      <c r="N8" s="8" t="s">
        <v>133</v>
      </c>
      <c r="O8" s="8" t="s">
        <v>133</v>
      </c>
      <c r="P8" s="8"/>
      <c r="Q8" s="8">
        <v>2</v>
      </c>
    </row>
    <row r="9" spans="2:17" ht="27" customHeight="1">
      <c r="B9" s="13"/>
      <c r="C9" s="8" t="s">
        <v>20</v>
      </c>
      <c r="D9" s="21"/>
      <c r="E9" s="21"/>
      <c r="F9" s="21"/>
      <c r="G9" s="21"/>
      <c r="H9" s="21"/>
      <c r="I9" s="21"/>
      <c r="J9" s="8"/>
      <c r="K9" s="8"/>
      <c r="L9" s="8"/>
      <c r="M9" s="8"/>
      <c r="N9" s="8"/>
      <c r="O9" s="8"/>
      <c r="P9" s="8"/>
      <c r="Q9" s="8"/>
    </row>
    <row r="10" spans="2:17" ht="27" customHeight="1">
      <c r="B10" s="14"/>
      <c r="C10" s="8" t="s">
        <v>22</v>
      </c>
      <c r="D10" s="22"/>
      <c r="E10" s="21"/>
      <c r="F10" s="21"/>
      <c r="G10" s="21"/>
      <c r="H10" s="21"/>
      <c r="I10" s="21"/>
      <c r="J10" s="8"/>
      <c r="K10" s="8"/>
      <c r="L10" s="8"/>
      <c r="M10" s="8"/>
      <c r="N10" s="8"/>
      <c r="O10" s="8"/>
      <c r="P10" s="8"/>
      <c r="Q10" s="8"/>
    </row>
    <row r="11" spans="2:17" ht="27" customHeight="1">
      <c r="B11" s="16" t="s">
        <v>17</v>
      </c>
      <c r="C11" s="15"/>
      <c r="D11" s="22"/>
      <c r="E11" s="21"/>
      <c r="F11" s="21"/>
      <c r="G11" s="21"/>
      <c r="H11" s="21"/>
      <c r="I11" s="21"/>
      <c r="J11" s="8">
        <v>1</v>
      </c>
      <c r="K11" s="8"/>
      <c r="L11" s="8"/>
      <c r="M11" s="8">
        <v>1</v>
      </c>
      <c r="N11" s="8">
        <v>3</v>
      </c>
      <c r="O11" s="8">
        <v>1</v>
      </c>
      <c r="P11" s="8">
        <v>1</v>
      </c>
      <c r="Q11" s="8">
        <v>7</v>
      </c>
    </row>
  </sheetData>
  <sheetProtection/>
  <mergeCells count="6">
    <mergeCell ref="B2:Q2"/>
    <mergeCell ref="B3:Q3"/>
    <mergeCell ref="O4:Q4"/>
    <mergeCell ref="B11:C11"/>
    <mergeCell ref="B6:B7"/>
    <mergeCell ref="B8:B10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A10">
      <selection activeCell="M36" sqref="M36"/>
    </sheetView>
  </sheetViews>
  <sheetFormatPr defaultColWidth="9.00390625" defaultRowHeight="14.25"/>
  <cols>
    <col min="1" max="1" width="11.625" style="2" customWidth="1"/>
    <col min="2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32"/>
  <sheetViews>
    <sheetView showGridLines="0" tabSelected="1" zoomScaleSheetLayoutView="100" workbookViewId="0" topLeftCell="A1">
      <selection activeCell="B2" sqref="B2:O2"/>
    </sheetView>
  </sheetViews>
  <sheetFormatPr defaultColWidth="9.00390625" defaultRowHeight="14.25"/>
  <cols>
    <col min="1" max="1" width="2.375" style="2" customWidth="1"/>
    <col min="2" max="2" width="9.00390625" style="2" customWidth="1"/>
    <col min="3" max="3" width="15.25390625" style="2" customWidth="1"/>
    <col min="4" max="255" width="9.00390625" style="2" customWidth="1"/>
  </cols>
  <sheetData>
    <row r="2" spans="2:18" ht="24" customHeight="1">
      <c r="B2" s="3" t="s">
        <v>135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"/>
      <c r="Q2" s="17"/>
      <c r="R2" s="17"/>
    </row>
    <row r="3" ht="18.75">
      <c r="B3" s="4" t="s">
        <v>136</v>
      </c>
    </row>
    <row r="4" spans="2:15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8" t="s">
        <v>25</v>
      </c>
      <c r="O4" s="18"/>
    </row>
    <row r="5" spans="2:15" ht="42.75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79</v>
      </c>
      <c r="N5" s="8" t="s">
        <v>51</v>
      </c>
      <c r="O5" s="8" t="s">
        <v>17</v>
      </c>
    </row>
    <row r="6" spans="1:255" s="1" customFormat="1" ht="27" customHeight="1">
      <c r="A6" s="9"/>
      <c r="B6" s="10" t="s">
        <v>41</v>
      </c>
      <c r="C6" s="8" t="s">
        <v>19</v>
      </c>
      <c r="D6" s="8"/>
      <c r="E6" s="8">
        <v>1</v>
      </c>
      <c r="F6" s="8">
        <v>2</v>
      </c>
      <c r="G6" s="8">
        <v>1</v>
      </c>
      <c r="H6" s="8">
        <v>1</v>
      </c>
      <c r="I6" s="8">
        <v>2</v>
      </c>
      <c r="J6" s="8">
        <v>1</v>
      </c>
      <c r="K6" s="8">
        <v>1</v>
      </c>
      <c r="L6" s="8">
        <v>1</v>
      </c>
      <c r="M6" s="8">
        <v>2</v>
      </c>
      <c r="N6" s="8"/>
      <c r="O6" s="8">
        <v>12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1" customFormat="1" ht="27" customHeight="1">
      <c r="A7" s="9"/>
      <c r="B7" s="11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1" customFormat="1" ht="27" customHeight="1">
      <c r="A8" s="9"/>
      <c r="B8" s="12" t="s">
        <v>21</v>
      </c>
      <c r="C8" s="8" t="s">
        <v>19</v>
      </c>
      <c r="D8" s="8"/>
      <c r="E8" s="8">
        <v>2</v>
      </c>
      <c r="F8" s="8">
        <v>3</v>
      </c>
      <c r="G8" s="8">
        <v>2</v>
      </c>
      <c r="H8" s="8">
        <v>1</v>
      </c>
      <c r="I8" s="8">
        <v>2</v>
      </c>
      <c r="J8" s="8">
        <v>1</v>
      </c>
      <c r="K8" s="8">
        <v>1</v>
      </c>
      <c r="L8" s="8">
        <v>1</v>
      </c>
      <c r="M8" s="8">
        <v>2</v>
      </c>
      <c r="N8" s="8"/>
      <c r="O8" s="8">
        <v>15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1" customFormat="1" ht="27" customHeight="1">
      <c r="A9" s="9"/>
      <c r="B9" s="13"/>
      <c r="C9" s="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1" customFormat="1" ht="27" customHeight="1">
      <c r="A10" s="9"/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1" customFormat="1" ht="27" customHeight="1">
      <c r="A11" s="9"/>
      <c r="B11" s="16" t="s">
        <v>17</v>
      </c>
      <c r="C11" s="15"/>
      <c r="D11" s="15"/>
      <c r="E11" s="8">
        <v>3</v>
      </c>
      <c r="F11" s="8">
        <v>5</v>
      </c>
      <c r="G11" s="8">
        <v>3</v>
      </c>
      <c r="H11" s="8">
        <v>2</v>
      </c>
      <c r="I11" s="8">
        <v>4</v>
      </c>
      <c r="J11" s="8">
        <v>2</v>
      </c>
      <c r="K11" s="8">
        <v>2</v>
      </c>
      <c r="L11" s="8">
        <v>2</v>
      </c>
      <c r="M11" s="8">
        <v>4</v>
      </c>
      <c r="N11" s="8"/>
      <c r="O11" s="8">
        <v>27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3" ht="18.75">
      <c r="B13" s="4" t="s">
        <v>137</v>
      </c>
    </row>
    <row r="14" spans="2:15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8" t="s">
        <v>25</v>
      </c>
      <c r="O14" s="18"/>
    </row>
    <row r="15" spans="2:15" ht="42.75">
      <c r="B15" s="6" t="s">
        <v>26</v>
      </c>
      <c r="C15" s="7" t="s">
        <v>27</v>
      </c>
      <c r="D15" s="8" t="s">
        <v>46</v>
      </c>
      <c r="E15" s="8" t="s">
        <v>29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39</v>
      </c>
      <c r="K15" s="8" t="s">
        <v>38</v>
      </c>
      <c r="L15" s="8" t="s">
        <v>37</v>
      </c>
      <c r="M15" s="8" t="s">
        <v>51</v>
      </c>
      <c r="N15" s="8" t="s">
        <v>51</v>
      </c>
      <c r="O15" s="8" t="s">
        <v>17</v>
      </c>
    </row>
    <row r="16" spans="2:15" ht="27" customHeight="1">
      <c r="B16" s="10" t="s">
        <v>41</v>
      </c>
      <c r="C16" s="8" t="s">
        <v>19</v>
      </c>
      <c r="D16" s="8"/>
      <c r="E16" s="8">
        <v>8</v>
      </c>
      <c r="F16" s="8">
        <v>10</v>
      </c>
      <c r="G16" s="8">
        <v>6</v>
      </c>
      <c r="H16" s="8">
        <v>3</v>
      </c>
      <c r="I16" s="8">
        <v>3</v>
      </c>
      <c r="J16" s="8">
        <v>6</v>
      </c>
      <c r="K16" s="8">
        <v>6</v>
      </c>
      <c r="L16" s="8">
        <v>6</v>
      </c>
      <c r="M16" s="8"/>
      <c r="N16" s="8"/>
      <c r="O16" s="8">
        <v>48</v>
      </c>
    </row>
    <row r="17" spans="2:15" ht="27" customHeight="1">
      <c r="B17" s="11"/>
      <c r="C17" s="8" t="s">
        <v>20</v>
      </c>
      <c r="D17" s="8"/>
      <c r="E17" s="8">
        <v>8</v>
      </c>
      <c r="F17" s="8">
        <v>10</v>
      </c>
      <c r="G17" s="8">
        <v>8</v>
      </c>
      <c r="H17" s="8"/>
      <c r="I17" s="8"/>
      <c r="J17" s="8">
        <v>2</v>
      </c>
      <c r="K17" s="8">
        <v>2</v>
      </c>
      <c r="L17" s="8">
        <v>2</v>
      </c>
      <c r="M17" s="8"/>
      <c r="N17" s="8"/>
      <c r="O17" s="8">
        <v>32</v>
      </c>
    </row>
    <row r="18" spans="2:15" ht="27" customHeight="1">
      <c r="B18" s="12" t="s">
        <v>21</v>
      </c>
      <c r="C18" s="8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7" customHeight="1">
      <c r="B19" s="13"/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7" customHeight="1">
      <c r="B20" s="14"/>
      <c r="C20" s="8" t="s">
        <v>22</v>
      </c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27" customHeight="1">
      <c r="B21" s="16" t="s">
        <v>17</v>
      </c>
      <c r="C21" s="15"/>
      <c r="D21" s="15"/>
      <c r="E21" s="15">
        <f aca="true" t="shared" si="0" ref="E21:N21">SUM(E16:E20)</f>
        <v>16</v>
      </c>
      <c r="F21" s="15">
        <f t="shared" si="0"/>
        <v>20</v>
      </c>
      <c r="G21" s="15">
        <f t="shared" si="0"/>
        <v>14</v>
      </c>
      <c r="H21" s="15">
        <f t="shared" si="0"/>
        <v>3</v>
      </c>
      <c r="I21" s="15">
        <f t="shared" si="0"/>
        <v>3</v>
      </c>
      <c r="J21" s="15">
        <f t="shared" si="0"/>
        <v>8</v>
      </c>
      <c r="K21" s="15">
        <f t="shared" si="0"/>
        <v>8</v>
      </c>
      <c r="L21" s="15">
        <f t="shared" si="0"/>
        <v>8</v>
      </c>
      <c r="M21" s="15"/>
      <c r="N21" s="15"/>
      <c r="O21" s="8">
        <v>80</v>
      </c>
    </row>
    <row r="24" ht="18.75">
      <c r="B24" s="4" t="s">
        <v>138</v>
      </c>
    </row>
    <row r="25" spans="2:16" ht="12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8" t="s">
        <v>25</v>
      </c>
      <c r="O25" s="18"/>
      <c r="P25" s="18"/>
    </row>
    <row r="26" spans="2:16" ht="42.75">
      <c r="B26" s="6" t="s">
        <v>26</v>
      </c>
      <c r="C26" s="7" t="s">
        <v>27</v>
      </c>
      <c r="D26" s="8" t="s">
        <v>28</v>
      </c>
      <c r="E26" s="8" t="s">
        <v>29</v>
      </c>
      <c r="F26" s="8" t="s">
        <v>30</v>
      </c>
      <c r="G26" s="8" t="s">
        <v>31</v>
      </c>
      <c r="H26" s="8" t="s">
        <v>32</v>
      </c>
      <c r="I26" s="8" t="s">
        <v>33</v>
      </c>
      <c r="J26" s="8" t="s">
        <v>34</v>
      </c>
      <c r="K26" s="8" t="s">
        <v>35</v>
      </c>
      <c r="L26" s="8" t="s">
        <v>36</v>
      </c>
      <c r="M26" s="8" t="s">
        <v>79</v>
      </c>
      <c r="N26" s="8" t="s">
        <v>37</v>
      </c>
      <c r="O26" s="8" t="s">
        <v>80</v>
      </c>
      <c r="P26" s="8" t="s">
        <v>17</v>
      </c>
    </row>
    <row r="27" spans="2:16" ht="27" customHeight="1">
      <c r="B27" s="10" t="s">
        <v>41</v>
      </c>
      <c r="C27" s="8" t="s">
        <v>19</v>
      </c>
      <c r="D27" s="8"/>
      <c r="E27" s="8"/>
      <c r="F27" s="8">
        <v>1</v>
      </c>
      <c r="G27" s="8"/>
      <c r="H27" s="8"/>
      <c r="I27" s="8"/>
      <c r="J27" s="8"/>
      <c r="K27" s="8"/>
      <c r="L27" s="8"/>
      <c r="M27" s="8">
        <v>2</v>
      </c>
      <c r="N27" s="8">
        <v>1</v>
      </c>
      <c r="O27" s="8"/>
      <c r="P27" s="8">
        <v>4</v>
      </c>
    </row>
    <row r="28" spans="2:16" ht="27" customHeight="1">
      <c r="B28" s="11"/>
      <c r="C28" s="8" t="s">
        <v>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27" customHeight="1">
      <c r="B29" s="12" t="s">
        <v>21</v>
      </c>
      <c r="C29" s="8" t="s">
        <v>19</v>
      </c>
      <c r="D29" s="8"/>
      <c r="E29" s="8">
        <v>1</v>
      </c>
      <c r="F29" s="8">
        <v>3</v>
      </c>
      <c r="G29" s="8">
        <v>2</v>
      </c>
      <c r="H29" s="8">
        <v>5</v>
      </c>
      <c r="I29" s="8"/>
      <c r="J29" s="8">
        <v>1</v>
      </c>
      <c r="K29" s="8"/>
      <c r="L29" s="8">
        <v>2</v>
      </c>
      <c r="M29" s="8">
        <v>2</v>
      </c>
      <c r="N29" s="8">
        <v>1</v>
      </c>
      <c r="O29" s="8">
        <v>1</v>
      </c>
      <c r="P29" s="8">
        <v>18</v>
      </c>
    </row>
    <row r="30" spans="2:16" ht="27" customHeight="1">
      <c r="B30" s="13"/>
      <c r="C30" s="8" t="s">
        <v>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27" customHeight="1">
      <c r="B31" s="14"/>
      <c r="C31" s="8" t="s">
        <v>22</v>
      </c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27" customHeight="1">
      <c r="B32" s="16" t="s">
        <v>17</v>
      </c>
      <c r="C32" s="15"/>
      <c r="D32" s="15"/>
      <c r="E32" s="15">
        <f aca="true" t="shared" si="1" ref="E32:P32">SUM(E27:E31)</f>
        <v>1</v>
      </c>
      <c r="F32" s="15">
        <f t="shared" si="1"/>
        <v>4</v>
      </c>
      <c r="G32" s="15">
        <f t="shared" si="1"/>
        <v>2</v>
      </c>
      <c r="H32" s="15">
        <f t="shared" si="1"/>
        <v>5</v>
      </c>
      <c r="I32" s="15">
        <f t="shared" si="1"/>
        <v>0</v>
      </c>
      <c r="J32" s="15">
        <f t="shared" si="1"/>
        <v>1</v>
      </c>
      <c r="K32" s="15">
        <f t="shared" si="1"/>
        <v>0</v>
      </c>
      <c r="L32" s="15">
        <f t="shared" si="1"/>
        <v>2</v>
      </c>
      <c r="M32" s="15">
        <f t="shared" si="1"/>
        <v>4</v>
      </c>
      <c r="N32" s="15">
        <f t="shared" si="1"/>
        <v>2</v>
      </c>
      <c r="O32" s="15">
        <f t="shared" si="1"/>
        <v>1</v>
      </c>
      <c r="P32" s="15">
        <f t="shared" si="1"/>
        <v>22</v>
      </c>
    </row>
  </sheetData>
  <sheetProtection/>
  <mergeCells count="16">
    <mergeCell ref="B2:O2"/>
    <mergeCell ref="B3:O3"/>
    <mergeCell ref="N4:O4"/>
    <mergeCell ref="B11:C11"/>
    <mergeCell ref="B13:O13"/>
    <mergeCell ref="N14:O14"/>
    <mergeCell ref="B21:C21"/>
    <mergeCell ref="B24:P24"/>
    <mergeCell ref="N25:P25"/>
    <mergeCell ref="B32:C32"/>
    <mergeCell ref="B6:B7"/>
    <mergeCell ref="B8:B10"/>
    <mergeCell ref="B16:B17"/>
    <mergeCell ref="B18:B20"/>
    <mergeCell ref="B27:B28"/>
    <mergeCell ref="B29:B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Q11"/>
  <sheetViews>
    <sheetView showGridLines="0" workbookViewId="0" topLeftCell="A1">
      <selection activeCell="B2" sqref="B2:Q2"/>
    </sheetView>
  </sheetViews>
  <sheetFormatPr defaultColWidth="9.00390625" defaultRowHeight="14.25"/>
  <cols>
    <col min="1" max="1" width="9.00390625" style="2" customWidth="1"/>
    <col min="2" max="2" width="9.125" style="2" customWidth="1"/>
    <col min="3" max="3" width="17.50390625" style="2" customWidth="1"/>
    <col min="4" max="4" width="10.75390625" style="2" customWidth="1"/>
    <col min="5" max="12" width="6.875" style="2" customWidth="1"/>
    <col min="13" max="14" width="7.875" style="2" customWidth="1"/>
    <col min="15" max="16" width="8.375" style="2" customWidth="1"/>
    <col min="17" max="16384" width="9.00390625" style="2" customWidth="1"/>
  </cols>
  <sheetData>
    <row r="2" spans="2:17" ht="20.25">
      <c r="B2" s="24" t="s">
        <v>23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24" customHeight="1"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5:17" s="5" customFormat="1" ht="12" customHeight="1">
      <c r="O4" s="18" t="s">
        <v>25</v>
      </c>
      <c r="P4" s="18"/>
      <c r="Q4" s="18"/>
    </row>
    <row r="5" spans="2:17" s="5" customFormat="1" ht="42.75" customHeight="1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37</v>
      </c>
      <c r="N5" s="8" t="s">
        <v>38</v>
      </c>
      <c r="O5" s="8" t="s">
        <v>39</v>
      </c>
      <c r="P5" s="8" t="s">
        <v>40</v>
      </c>
      <c r="Q5" s="8" t="s">
        <v>17</v>
      </c>
    </row>
    <row r="6" spans="2:17" s="5" customFormat="1" ht="27" customHeight="1">
      <c r="B6" s="10" t="s">
        <v>41</v>
      </c>
      <c r="C6" s="8" t="s">
        <v>19</v>
      </c>
      <c r="D6" s="8"/>
      <c r="E6" s="8"/>
      <c r="F6" s="8"/>
      <c r="G6" s="8"/>
      <c r="H6" s="8"/>
      <c r="I6" s="8"/>
      <c r="J6" s="8"/>
      <c r="K6" s="8"/>
      <c r="L6" s="8"/>
      <c r="M6" s="8">
        <v>5</v>
      </c>
      <c r="N6" s="8">
        <v>5</v>
      </c>
      <c r="O6" s="8">
        <v>3</v>
      </c>
      <c r="P6" s="8">
        <v>2</v>
      </c>
      <c r="Q6" s="8">
        <f>SUM(M6:P6)</f>
        <v>15</v>
      </c>
    </row>
    <row r="7" spans="2:17" s="5" customFormat="1" ht="27" customHeight="1">
      <c r="B7" s="11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0</v>
      </c>
    </row>
    <row r="8" spans="2:17" s="5" customFormat="1" ht="27" customHeight="1">
      <c r="B8" s="12" t="s">
        <v>21</v>
      </c>
      <c r="C8" s="8" t="s">
        <v>19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0</v>
      </c>
    </row>
    <row r="9" spans="2:17" s="5" customFormat="1" ht="27" customHeight="1">
      <c r="B9" s="13"/>
      <c r="C9" s="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0</v>
      </c>
    </row>
    <row r="10" spans="2:17" s="5" customFormat="1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0</v>
      </c>
    </row>
    <row r="11" spans="2:17" s="5" customFormat="1" ht="27" customHeight="1">
      <c r="B11" s="16" t="s">
        <v>17</v>
      </c>
      <c r="C11" s="15"/>
      <c r="D11" s="15"/>
      <c r="E11" s="8"/>
      <c r="F11" s="8"/>
      <c r="G11" s="8"/>
      <c r="H11" s="8"/>
      <c r="I11" s="8"/>
      <c r="J11" s="8"/>
      <c r="K11" s="8"/>
      <c r="L11" s="8"/>
      <c r="M11" s="8">
        <v>5</v>
      </c>
      <c r="N11" s="8">
        <v>5</v>
      </c>
      <c r="O11" s="8">
        <v>3</v>
      </c>
      <c r="P11" s="8">
        <v>2</v>
      </c>
      <c r="Q11" s="8">
        <v>15</v>
      </c>
    </row>
  </sheetData>
  <sheetProtection/>
  <mergeCells count="6">
    <mergeCell ref="B2:Q2"/>
    <mergeCell ref="B3:Q3"/>
    <mergeCell ref="O4:Q4"/>
    <mergeCell ref="B11:C11"/>
    <mergeCell ref="B6:B7"/>
    <mergeCell ref="B8:B10"/>
  </mergeCells>
  <printOptions/>
  <pageMargins left="0.55" right="0.24" top="0.71" bottom="0.59" header="0.39" footer="0.39"/>
  <pageSetup firstPageNumber="1" useFirstPageNumber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R46"/>
  <sheetViews>
    <sheetView showGridLines="0" workbookViewId="0" topLeftCell="A1">
      <selection activeCell="B2" sqref="B2:O2"/>
    </sheetView>
  </sheetViews>
  <sheetFormatPr defaultColWidth="9.00390625" defaultRowHeight="14.25"/>
  <cols>
    <col min="1" max="1" width="4.25390625" style="2" customWidth="1"/>
    <col min="2" max="2" width="9.125" style="2" customWidth="1"/>
    <col min="3" max="3" width="17.50390625" style="2" customWidth="1"/>
    <col min="4" max="20" width="5.375" style="2" customWidth="1"/>
    <col min="21" max="21" width="8.125" style="2" customWidth="1"/>
    <col min="22" max="16384" width="9.00390625" style="2" customWidth="1"/>
  </cols>
  <sheetData>
    <row r="2" spans="2:17" ht="20.25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15"/>
      <c r="Q2" s="115"/>
    </row>
    <row r="3" spans="2:17" ht="24" customHeight="1"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6"/>
      <c r="Q3" s="116"/>
    </row>
    <row r="4" spans="14:15" s="5" customFormat="1" ht="12" customHeight="1">
      <c r="N4" s="18" t="s">
        <v>25</v>
      </c>
      <c r="O4" s="18"/>
    </row>
    <row r="5" spans="2:15" s="5" customFormat="1" ht="42.75" customHeight="1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44</v>
      </c>
      <c r="N5" s="8" t="s">
        <v>37</v>
      </c>
      <c r="O5" s="8" t="s">
        <v>17</v>
      </c>
    </row>
    <row r="6" spans="2:15" s="5" customFormat="1" ht="27" customHeight="1">
      <c r="B6" s="10" t="s">
        <v>41</v>
      </c>
      <c r="C6" s="8" t="s">
        <v>19</v>
      </c>
      <c r="D6" s="8"/>
      <c r="E6" s="8">
        <v>15</v>
      </c>
      <c r="F6" s="8">
        <v>15</v>
      </c>
      <c r="G6" s="8">
        <v>6</v>
      </c>
      <c r="H6" s="8">
        <v>2</v>
      </c>
      <c r="I6" s="8">
        <v>1</v>
      </c>
      <c r="J6" s="8">
        <v>2</v>
      </c>
      <c r="K6" s="8">
        <v>2</v>
      </c>
      <c r="L6" s="8">
        <v>1</v>
      </c>
      <c r="M6" s="8">
        <v>3</v>
      </c>
      <c r="N6" s="8">
        <v>6</v>
      </c>
      <c r="O6" s="8">
        <f>SUM(D6:N6)</f>
        <v>53</v>
      </c>
    </row>
    <row r="7" spans="2:15" s="5" customFormat="1" ht="27" customHeight="1">
      <c r="B7" s="11"/>
      <c r="C7" s="8" t="s">
        <v>20</v>
      </c>
      <c r="D7" s="8">
        <v>25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f>SUM(D7:N7)</f>
        <v>25</v>
      </c>
    </row>
    <row r="8" spans="2:15" s="5" customFormat="1" ht="27" customHeight="1">
      <c r="B8" s="12" t="s">
        <v>21</v>
      </c>
      <c r="C8" s="8" t="s">
        <v>19</v>
      </c>
      <c r="D8" s="8">
        <v>10</v>
      </c>
      <c r="E8" s="8">
        <v>15</v>
      </c>
      <c r="F8" s="8">
        <v>15</v>
      </c>
      <c r="G8" s="8">
        <v>6</v>
      </c>
      <c r="H8" s="8">
        <v>3</v>
      </c>
      <c r="I8" s="8">
        <v>0</v>
      </c>
      <c r="J8" s="8">
        <v>1</v>
      </c>
      <c r="K8" s="8">
        <v>2</v>
      </c>
      <c r="L8" s="8">
        <v>1</v>
      </c>
      <c r="M8" s="8">
        <v>2</v>
      </c>
      <c r="N8" s="8">
        <v>10</v>
      </c>
      <c r="O8" s="8">
        <f>SUM(D8:N8)</f>
        <v>65</v>
      </c>
    </row>
    <row r="9" spans="2:15" s="5" customFormat="1" ht="27" customHeight="1">
      <c r="B9" s="13"/>
      <c r="C9" s="8" t="s">
        <v>20</v>
      </c>
      <c r="D9" s="8">
        <v>20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f>SUM(D9:N9)</f>
        <v>20</v>
      </c>
    </row>
    <row r="10" spans="2:15" s="5" customFormat="1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s="5" customFormat="1" ht="27" customHeight="1">
      <c r="B11" s="16" t="s">
        <v>17</v>
      </c>
      <c r="C11" s="15"/>
      <c r="D11" s="15">
        <f>SUM(D6:D10)</f>
        <v>55</v>
      </c>
      <c r="E11" s="15">
        <f aca="true" t="shared" si="0" ref="E11:O11">SUM(E6:E10)</f>
        <v>30</v>
      </c>
      <c r="F11" s="15">
        <f t="shared" si="0"/>
        <v>30</v>
      </c>
      <c r="G11" s="15">
        <f t="shared" si="0"/>
        <v>12</v>
      </c>
      <c r="H11" s="15">
        <f t="shared" si="0"/>
        <v>5</v>
      </c>
      <c r="I11" s="15">
        <f t="shared" si="0"/>
        <v>1</v>
      </c>
      <c r="J11" s="15">
        <f t="shared" si="0"/>
        <v>3</v>
      </c>
      <c r="K11" s="15">
        <f t="shared" si="0"/>
        <v>4</v>
      </c>
      <c r="L11" s="15">
        <f t="shared" si="0"/>
        <v>2</v>
      </c>
      <c r="M11" s="15">
        <f t="shared" si="0"/>
        <v>5</v>
      </c>
      <c r="N11" s="15">
        <f t="shared" si="0"/>
        <v>16</v>
      </c>
      <c r="O11" s="8">
        <f t="shared" si="0"/>
        <v>163</v>
      </c>
    </row>
    <row r="15" spans="2:18" ht="22.5" customHeight="1">
      <c r="B15" s="4" t="s">
        <v>45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7:18" s="5" customFormat="1" ht="12" customHeight="1">
      <c r="Q16" s="18" t="s">
        <v>25</v>
      </c>
      <c r="R16" s="18"/>
    </row>
    <row r="17" spans="2:18" s="5" customFormat="1" ht="42.75" customHeight="1">
      <c r="B17" s="6" t="s">
        <v>26</v>
      </c>
      <c r="C17" s="7" t="s">
        <v>27</v>
      </c>
      <c r="D17" s="8" t="s">
        <v>28</v>
      </c>
      <c r="E17" s="8" t="s">
        <v>29</v>
      </c>
      <c r="F17" s="8" t="s">
        <v>30</v>
      </c>
      <c r="G17" s="8" t="s">
        <v>31</v>
      </c>
      <c r="H17" s="8" t="s">
        <v>32</v>
      </c>
      <c r="I17" s="8" t="s">
        <v>33</v>
      </c>
      <c r="J17" s="8" t="s">
        <v>34</v>
      </c>
      <c r="K17" s="8" t="s">
        <v>35</v>
      </c>
      <c r="L17" s="8" t="s">
        <v>36</v>
      </c>
      <c r="M17" s="8" t="s">
        <v>46</v>
      </c>
      <c r="N17" s="8" t="s">
        <v>47</v>
      </c>
      <c r="O17" s="8" t="s">
        <v>39</v>
      </c>
      <c r="P17" s="8" t="s">
        <v>38</v>
      </c>
      <c r="Q17" s="8" t="s">
        <v>37</v>
      </c>
      <c r="R17" s="8" t="s">
        <v>17</v>
      </c>
    </row>
    <row r="18" spans="2:18" s="5" customFormat="1" ht="27" customHeight="1">
      <c r="B18" s="10" t="s">
        <v>41</v>
      </c>
      <c r="C18" s="8" t="s">
        <v>19</v>
      </c>
      <c r="D18" s="8"/>
      <c r="E18" s="8">
        <v>4</v>
      </c>
      <c r="F18" s="8">
        <v>6</v>
      </c>
      <c r="G18" s="8">
        <v>2</v>
      </c>
      <c r="H18" s="8"/>
      <c r="I18" s="8"/>
      <c r="J18" s="8"/>
      <c r="K18" s="8"/>
      <c r="L18" s="8"/>
      <c r="M18" s="8"/>
      <c r="N18" s="8">
        <v>2</v>
      </c>
      <c r="O18" s="8">
        <v>2</v>
      </c>
      <c r="P18" s="8">
        <v>2</v>
      </c>
      <c r="Q18" s="8">
        <v>1</v>
      </c>
      <c r="R18" s="8">
        <v>19</v>
      </c>
    </row>
    <row r="19" spans="2:18" s="5" customFormat="1" ht="27" customHeight="1">
      <c r="B19" s="11"/>
      <c r="C19" s="8" t="s">
        <v>20</v>
      </c>
      <c r="D19" s="8">
        <v>31</v>
      </c>
      <c r="E19" s="8"/>
      <c r="F19" s="8"/>
      <c r="G19" s="8"/>
      <c r="H19" s="8"/>
      <c r="I19" s="8"/>
      <c r="J19" s="8"/>
      <c r="K19" s="8"/>
      <c r="L19" s="8"/>
      <c r="M19" s="8">
        <v>5</v>
      </c>
      <c r="N19" s="8"/>
      <c r="O19" s="8"/>
      <c r="P19" s="8"/>
      <c r="Q19" s="8"/>
      <c r="R19" s="8">
        <v>36</v>
      </c>
    </row>
    <row r="20" spans="2:18" s="5" customFormat="1" ht="27" customHeight="1">
      <c r="B20" s="12" t="s">
        <v>21</v>
      </c>
      <c r="C20" s="8" t="s">
        <v>19</v>
      </c>
      <c r="D20" s="8"/>
      <c r="E20" s="8">
        <v>14</v>
      </c>
      <c r="F20" s="8">
        <v>12</v>
      </c>
      <c r="G20" s="8">
        <v>1</v>
      </c>
      <c r="H20" s="8"/>
      <c r="I20" s="8"/>
      <c r="J20" s="8"/>
      <c r="K20" s="8">
        <v>1</v>
      </c>
      <c r="L20" s="8"/>
      <c r="M20" s="8"/>
      <c r="N20" s="8">
        <v>1</v>
      </c>
      <c r="O20" s="8"/>
      <c r="P20" s="8"/>
      <c r="Q20" s="8"/>
      <c r="R20" s="8">
        <v>29</v>
      </c>
    </row>
    <row r="21" spans="2:18" s="5" customFormat="1" ht="27" customHeight="1">
      <c r="B21" s="13"/>
      <c r="C21" s="8" t="s">
        <v>20</v>
      </c>
      <c r="D21" s="8">
        <v>20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20</v>
      </c>
    </row>
    <row r="22" spans="2:18" s="5" customFormat="1" ht="27" customHeight="1">
      <c r="B22" s="14"/>
      <c r="C22" s="8" t="s">
        <v>22</v>
      </c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s="5" customFormat="1" ht="27" customHeight="1">
      <c r="B23" s="16" t="s">
        <v>17</v>
      </c>
      <c r="C23" s="15"/>
      <c r="D23" s="15">
        <v>51</v>
      </c>
      <c r="E23" s="8">
        <v>18</v>
      </c>
      <c r="F23" s="8">
        <v>18</v>
      </c>
      <c r="G23" s="8">
        <v>3</v>
      </c>
      <c r="H23" s="8"/>
      <c r="I23" s="8"/>
      <c r="J23" s="8"/>
      <c r="K23" s="8">
        <v>1</v>
      </c>
      <c r="L23" s="8"/>
      <c r="M23" s="8">
        <v>5</v>
      </c>
      <c r="N23" s="8">
        <v>3</v>
      </c>
      <c r="O23" s="8">
        <v>2</v>
      </c>
      <c r="P23" s="8">
        <v>2</v>
      </c>
      <c r="Q23" s="8">
        <v>1</v>
      </c>
      <c r="R23" s="8">
        <v>104</v>
      </c>
    </row>
    <row r="27" spans="2:15" ht="24" customHeight="1">
      <c r="B27" s="4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4:15" s="5" customFormat="1" ht="12" customHeight="1">
      <c r="N28" s="18" t="s">
        <v>25</v>
      </c>
      <c r="O28" s="18"/>
    </row>
    <row r="29" spans="2:15" s="5" customFormat="1" ht="42.75" customHeight="1">
      <c r="B29" s="6" t="s">
        <v>26</v>
      </c>
      <c r="C29" s="7" t="s">
        <v>27</v>
      </c>
      <c r="D29" s="8" t="s">
        <v>28</v>
      </c>
      <c r="E29" s="8" t="s">
        <v>29</v>
      </c>
      <c r="F29" s="8" t="s">
        <v>30</v>
      </c>
      <c r="G29" s="8" t="s">
        <v>31</v>
      </c>
      <c r="H29" s="8" t="s">
        <v>39</v>
      </c>
      <c r="I29" s="8" t="s">
        <v>38</v>
      </c>
      <c r="J29" s="8" t="s">
        <v>37</v>
      </c>
      <c r="K29" s="8" t="s">
        <v>49</v>
      </c>
      <c r="L29" s="8" t="s">
        <v>50</v>
      </c>
      <c r="M29" s="8" t="s">
        <v>46</v>
      </c>
      <c r="N29" s="8" t="s">
        <v>51</v>
      </c>
      <c r="O29" s="8" t="s">
        <v>17</v>
      </c>
    </row>
    <row r="30" spans="2:15" s="5" customFormat="1" ht="27" customHeight="1">
      <c r="B30" s="10" t="s">
        <v>41</v>
      </c>
      <c r="C30" s="8" t="s">
        <v>19</v>
      </c>
      <c r="D30" s="8"/>
      <c r="E30" s="8">
        <v>15</v>
      </c>
      <c r="F30" s="8">
        <v>15</v>
      </c>
      <c r="G30" s="8">
        <v>6</v>
      </c>
      <c r="H30" s="8">
        <v>1</v>
      </c>
      <c r="I30" s="8">
        <v>1</v>
      </c>
      <c r="J30" s="8">
        <v>1</v>
      </c>
      <c r="K30" s="8">
        <v>3</v>
      </c>
      <c r="L30" s="8">
        <v>5</v>
      </c>
      <c r="M30" s="8">
        <v>1</v>
      </c>
      <c r="N30" s="8"/>
      <c r="O30" s="8">
        <f>SUM(D30:N30)</f>
        <v>48</v>
      </c>
    </row>
    <row r="31" spans="2:15" s="5" customFormat="1" ht="27" customHeight="1">
      <c r="B31" s="11"/>
      <c r="C31" s="8" t="s">
        <v>20</v>
      </c>
      <c r="D31" s="8">
        <v>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>SUM(D31:N31)</f>
        <v>25</v>
      </c>
    </row>
    <row r="32" spans="2:15" s="5" customFormat="1" ht="27" customHeight="1">
      <c r="B32" s="12" t="s">
        <v>21</v>
      </c>
      <c r="C32" s="8" t="s">
        <v>19</v>
      </c>
      <c r="D32" s="8">
        <v>15</v>
      </c>
      <c r="E32" s="8">
        <v>2</v>
      </c>
      <c r="F32" s="8">
        <v>2</v>
      </c>
      <c r="G32" s="8">
        <v>1</v>
      </c>
      <c r="H32" s="8"/>
      <c r="I32" s="8"/>
      <c r="J32" s="8"/>
      <c r="K32" s="8"/>
      <c r="L32" s="8">
        <v>3</v>
      </c>
      <c r="M32" s="8"/>
      <c r="N32" s="8"/>
      <c r="O32" s="8">
        <f>SUM(D32:N32)</f>
        <v>23</v>
      </c>
    </row>
    <row r="33" spans="2:15" s="5" customFormat="1" ht="27" customHeight="1">
      <c r="B33" s="13"/>
      <c r="C33" s="8" t="s">
        <v>20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s="5" customFormat="1" ht="27" customHeight="1">
      <c r="B34" s="14"/>
      <c r="C34" s="8" t="s">
        <v>22</v>
      </c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s="5" customFormat="1" ht="27" customHeight="1">
      <c r="B35" s="16" t="s">
        <v>17</v>
      </c>
      <c r="C35" s="15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96</v>
      </c>
    </row>
    <row r="38" ht="18.75">
      <c r="B38" s="4" t="s">
        <v>52</v>
      </c>
    </row>
    <row r="39" spans="16:18" s="5" customFormat="1" ht="12" customHeight="1">
      <c r="P39" s="18" t="s">
        <v>25</v>
      </c>
      <c r="Q39" s="18"/>
      <c r="R39" s="18"/>
    </row>
    <row r="40" spans="2:18" s="5" customFormat="1" ht="42.75" customHeight="1">
      <c r="B40" s="6" t="s">
        <v>26</v>
      </c>
      <c r="C40" s="7" t="s">
        <v>27</v>
      </c>
      <c r="D40" s="8" t="s">
        <v>28</v>
      </c>
      <c r="E40" s="8" t="s">
        <v>29</v>
      </c>
      <c r="F40" s="8" t="s">
        <v>30</v>
      </c>
      <c r="G40" s="8" t="s">
        <v>31</v>
      </c>
      <c r="H40" s="8" t="s">
        <v>32</v>
      </c>
      <c r="I40" s="8" t="s">
        <v>33</v>
      </c>
      <c r="J40" s="8" t="s">
        <v>34</v>
      </c>
      <c r="K40" s="8" t="s">
        <v>35</v>
      </c>
      <c r="L40" s="8" t="s">
        <v>36</v>
      </c>
      <c r="M40" s="8" t="s">
        <v>37</v>
      </c>
      <c r="N40" s="8" t="s">
        <v>39</v>
      </c>
      <c r="O40" s="8" t="s">
        <v>38</v>
      </c>
      <c r="P40" s="8" t="s">
        <v>53</v>
      </c>
      <c r="Q40" s="8" t="s">
        <v>49</v>
      </c>
      <c r="R40" s="8" t="s">
        <v>17</v>
      </c>
    </row>
    <row r="41" spans="2:18" s="5" customFormat="1" ht="27" customHeight="1">
      <c r="B41" s="10" t="s">
        <v>41</v>
      </c>
      <c r="C41" s="8" t="s">
        <v>19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s="5" customFormat="1" ht="27" customHeight="1">
      <c r="B42" s="11"/>
      <c r="C42" s="8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s="5" customFormat="1" ht="27" customHeight="1">
      <c r="B43" s="12" t="s">
        <v>21</v>
      </c>
      <c r="C43" s="8" t="s">
        <v>19</v>
      </c>
      <c r="D43" s="8"/>
      <c r="E43" s="8">
        <v>18</v>
      </c>
      <c r="F43" s="8">
        <v>6</v>
      </c>
      <c r="G43" s="8">
        <v>6</v>
      </c>
      <c r="H43" s="8">
        <v>1</v>
      </c>
      <c r="I43" s="8"/>
      <c r="J43" s="8"/>
      <c r="K43" s="8"/>
      <c r="L43" s="8"/>
      <c r="M43" s="8">
        <v>5</v>
      </c>
      <c r="N43" s="8">
        <v>2</v>
      </c>
      <c r="O43" s="8">
        <v>2</v>
      </c>
      <c r="P43" s="8">
        <v>1</v>
      </c>
      <c r="Q43" s="8">
        <v>1</v>
      </c>
      <c r="R43" s="8">
        <v>42</v>
      </c>
    </row>
    <row r="44" spans="2:18" s="5" customFormat="1" ht="27" customHeight="1">
      <c r="B44" s="13"/>
      <c r="C44" s="8" t="s">
        <v>20</v>
      </c>
      <c r="D44" s="8">
        <v>20</v>
      </c>
      <c r="E44" s="8"/>
      <c r="F44" s="8"/>
      <c r="G44" s="8">
        <v>2</v>
      </c>
      <c r="H44" s="8"/>
      <c r="I44" s="8"/>
      <c r="J44" s="8"/>
      <c r="K44" s="8"/>
      <c r="L44" s="8"/>
      <c r="M44" s="8"/>
      <c r="N44" s="8">
        <v>2</v>
      </c>
      <c r="O44" s="8">
        <v>4</v>
      </c>
      <c r="P44" s="8"/>
      <c r="Q44" s="8">
        <v>1</v>
      </c>
      <c r="R44" s="8">
        <v>29</v>
      </c>
    </row>
    <row r="45" spans="2:18" s="5" customFormat="1" ht="27" customHeight="1">
      <c r="B45" s="14"/>
      <c r="C45" s="8" t="s">
        <v>22</v>
      </c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18" s="5" customFormat="1" ht="27" customHeight="1">
      <c r="B46" s="16" t="s">
        <v>17</v>
      </c>
      <c r="C46" s="15"/>
      <c r="D46" s="15">
        <f>SUM(D41:D45)</f>
        <v>20</v>
      </c>
      <c r="E46" s="15">
        <f aca="true" t="shared" si="1" ref="E46:Q46">SUM(E41:E45)</f>
        <v>18</v>
      </c>
      <c r="F46" s="15">
        <f t="shared" si="1"/>
        <v>6</v>
      </c>
      <c r="G46" s="15">
        <f t="shared" si="1"/>
        <v>8</v>
      </c>
      <c r="H46" s="15">
        <f t="shared" si="1"/>
        <v>1</v>
      </c>
      <c r="I46" s="15"/>
      <c r="J46" s="15"/>
      <c r="K46" s="15"/>
      <c r="L46" s="15"/>
      <c r="M46" s="15">
        <f t="shared" si="1"/>
        <v>5</v>
      </c>
      <c r="N46" s="15">
        <f t="shared" si="1"/>
        <v>4</v>
      </c>
      <c r="O46" s="15">
        <f t="shared" si="1"/>
        <v>6</v>
      </c>
      <c r="P46" s="15">
        <f t="shared" si="1"/>
        <v>1</v>
      </c>
      <c r="Q46" s="15">
        <f t="shared" si="1"/>
        <v>2</v>
      </c>
      <c r="R46" s="8">
        <v>71</v>
      </c>
    </row>
  </sheetData>
  <sheetProtection/>
  <mergeCells count="21">
    <mergeCell ref="B2:O2"/>
    <mergeCell ref="B3:O3"/>
    <mergeCell ref="N4:O4"/>
    <mergeCell ref="B11:C11"/>
    <mergeCell ref="B15:R15"/>
    <mergeCell ref="Q16:R16"/>
    <mergeCell ref="B23:C23"/>
    <mergeCell ref="B27:O27"/>
    <mergeCell ref="N28:O28"/>
    <mergeCell ref="B35:C35"/>
    <mergeCell ref="B38:R38"/>
    <mergeCell ref="P39:R39"/>
    <mergeCell ref="B46:C46"/>
    <mergeCell ref="B6:B7"/>
    <mergeCell ref="B8:B10"/>
    <mergeCell ref="B18:B19"/>
    <mergeCell ref="B20:B22"/>
    <mergeCell ref="B30:B31"/>
    <mergeCell ref="B32:B34"/>
    <mergeCell ref="B41:B42"/>
    <mergeCell ref="B43:B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W11"/>
  <sheetViews>
    <sheetView showGridLines="0" zoomScaleSheetLayoutView="100" workbookViewId="0" topLeftCell="D1">
      <selection activeCell="B2" sqref="B2:W2"/>
    </sheetView>
  </sheetViews>
  <sheetFormatPr defaultColWidth="9.00390625" defaultRowHeight="14.25"/>
  <cols>
    <col min="1" max="1" width="4.125" style="108" customWidth="1"/>
    <col min="2" max="2" width="9.00390625" style="108" customWidth="1"/>
    <col min="3" max="3" width="14.875" style="108" customWidth="1"/>
    <col min="4" max="21" width="8.00390625" style="108" customWidth="1"/>
    <col min="22" max="22" width="15.00390625" style="108" customWidth="1"/>
    <col min="23" max="16384" width="9.00390625" style="108" customWidth="1"/>
  </cols>
  <sheetData>
    <row r="2" spans="2:23" s="108" customFormat="1" ht="20.25"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2:23" ht="18.75">
      <c r="B3" s="110" t="s">
        <v>55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ht="12" customHeight="1">
      <c r="W4" s="114" t="s">
        <v>25</v>
      </c>
    </row>
    <row r="5" spans="2:23" ht="62.25" customHeight="1">
      <c r="B5" s="8" t="s">
        <v>26</v>
      </c>
      <c r="C5" s="7" t="s">
        <v>56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57</v>
      </c>
      <c r="N5" s="8" t="s">
        <v>58</v>
      </c>
      <c r="O5" s="8" t="s">
        <v>46</v>
      </c>
      <c r="P5" s="8" t="s">
        <v>59</v>
      </c>
      <c r="Q5" s="8" t="s">
        <v>60</v>
      </c>
      <c r="R5" s="8" t="s">
        <v>61</v>
      </c>
      <c r="S5" s="8" t="s">
        <v>62</v>
      </c>
      <c r="T5" s="8" t="s">
        <v>63</v>
      </c>
      <c r="U5" s="8" t="s">
        <v>64</v>
      </c>
      <c r="V5" s="8" t="s">
        <v>65</v>
      </c>
      <c r="W5" s="8" t="s">
        <v>17</v>
      </c>
    </row>
    <row r="6" spans="2:23" ht="27" customHeight="1">
      <c r="B6" s="8" t="s">
        <v>66</v>
      </c>
      <c r="C6" s="8" t="s">
        <v>19</v>
      </c>
      <c r="D6" s="8"/>
      <c r="E6" s="8">
        <v>4</v>
      </c>
      <c r="F6" s="8">
        <v>3</v>
      </c>
      <c r="G6" s="8">
        <v>4</v>
      </c>
      <c r="H6" s="8">
        <v>2</v>
      </c>
      <c r="I6" s="8">
        <v>1</v>
      </c>
      <c r="J6" s="8">
        <v>2</v>
      </c>
      <c r="K6" s="8">
        <v>4</v>
      </c>
      <c r="L6" s="8">
        <v>2</v>
      </c>
      <c r="M6" s="8">
        <v>2</v>
      </c>
      <c r="N6" s="8">
        <v>1</v>
      </c>
      <c r="O6" s="8"/>
      <c r="P6" s="8"/>
      <c r="Q6" s="8"/>
      <c r="R6" s="8"/>
      <c r="S6" s="8"/>
      <c r="T6" s="8"/>
      <c r="U6" s="8"/>
      <c r="V6" s="8"/>
      <c r="W6" s="8">
        <f>SUM(D6:V6)</f>
        <v>25</v>
      </c>
    </row>
    <row r="7" spans="2:23" ht="27" customHeight="1">
      <c r="B7" s="8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f>SUM(D7:V7)</f>
        <v>0</v>
      </c>
    </row>
    <row r="8" spans="2:23" ht="27" customHeight="1">
      <c r="B8" s="111" t="s">
        <v>67</v>
      </c>
      <c r="C8" s="8" t="s">
        <v>19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3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/>
      <c r="W8" s="8">
        <f>SUM(D8:V8)</f>
        <v>9</v>
      </c>
    </row>
    <row r="9" spans="2:23" ht="27" customHeight="1">
      <c r="B9" s="112"/>
      <c r="C9" s="8" t="s">
        <v>20</v>
      </c>
      <c r="D9" s="8">
        <v>13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f>SUM(D9:V9)</f>
        <v>13</v>
      </c>
    </row>
    <row r="10" spans="2:23" ht="27" customHeight="1">
      <c r="B10" s="113"/>
      <c r="C10" s="8" t="s">
        <v>22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1</v>
      </c>
      <c r="W10" s="8">
        <f>SUM(D10:V10)</f>
        <v>1</v>
      </c>
    </row>
    <row r="11" spans="2:23" ht="27" customHeight="1">
      <c r="B11" s="8" t="s">
        <v>17</v>
      </c>
      <c r="C11" s="8"/>
      <c r="D11" s="8">
        <v>13</v>
      </c>
      <c r="E11" s="8">
        <f>SUM(E6:E10)</f>
        <v>4</v>
      </c>
      <c r="F11" s="8">
        <f aca="true" t="shared" si="0" ref="F11:W11">SUM(F6:F10)</f>
        <v>3</v>
      </c>
      <c r="G11" s="8">
        <f t="shared" si="0"/>
        <v>4</v>
      </c>
      <c r="H11" s="8">
        <f t="shared" si="0"/>
        <v>2</v>
      </c>
      <c r="I11" s="8">
        <f t="shared" si="0"/>
        <v>1</v>
      </c>
      <c r="J11" s="8">
        <f t="shared" si="0"/>
        <v>2</v>
      </c>
      <c r="K11" s="8">
        <f t="shared" si="0"/>
        <v>4</v>
      </c>
      <c r="L11" s="8">
        <f t="shared" si="0"/>
        <v>2</v>
      </c>
      <c r="M11" s="8">
        <f t="shared" si="0"/>
        <v>2</v>
      </c>
      <c r="N11" s="8">
        <f t="shared" si="0"/>
        <v>1</v>
      </c>
      <c r="O11" s="8">
        <f t="shared" si="0"/>
        <v>3</v>
      </c>
      <c r="P11" s="8">
        <f t="shared" si="0"/>
        <v>1</v>
      </c>
      <c r="Q11" s="8">
        <f t="shared" si="0"/>
        <v>1</v>
      </c>
      <c r="R11" s="8">
        <f t="shared" si="0"/>
        <v>1</v>
      </c>
      <c r="S11" s="8">
        <f t="shared" si="0"/>
        <v>1</v>
      </c>
      <c r="T11" s="8">
        <f t="shared" si="0"/>
        <v>1</v>
      </c>
      <c r="U11" s="8">
        <f t="shared" si="0"/>
        <v>1</v>
      </c>
      <c r="V11" s="8">
        <f t="shared" si="0"/>
        <v>1</v>
      </c>
      <c r="W11" s="8">
        <f t="shared" si="0"/>
        <v>48</v>
      </c>
    </row>
  </sheetData>
  <sheetProtection/>
  <mergeCells count="5">
    <mergeCell ref="B2:W2"/>
    <mergeCell ref="B3:W3"/>
    <mergeCell ref="B11:C11"/>
    <mergeCell ref="B6:B7"/>
    <mergeCell ref="B8:B10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N11"/>
  <sheetViews>
    <sheetView showGridLines="0" zoomScaleSheetLayoutView="100" workbookViewId="0" topLeftCell="A1">
      <selection activeCell="B2" sqref="B2:N2"/>
    </sheetView>
  </sheetViews>
  <sheetFormatPr defaultColWidth="9.00390625" defaultRowHeight="14.25"/>
  <cols>
    <col min="1" max="1" width="3.25390625" style="2" customWidth="1"/>
    <col min="2" max="2" width="9.125" style="2" customWidth="1"/>
    <col min="3" max="3" width="17.50390625" style="2" customWidth="1"/>
    <col min="4" max="4" width="10.75390625" style="2" customWidth="1"/>
    <col min="5" max="9" width="6.875" style="2" customWidth="1"/>
    <col min="10" max="10" width="13.75390625" style="2" customWidth="1"/>
    <col min="11" max="11" width="11.25390625" style="2" customWidth="1"/>
    <col min="12" max="13" width="9.75390625" style="2" customWidth="1"/>
    <col min="14" max="14" width="9.25390625" style="2" customWidth="1"/>
    <col min="15" max="16384" width="9.00390625" style="2" customWidth="1"/>
  </cols>
  <sheetData>
    <row r="2" spans="2:14" ht="24" customHeight="1">
      <c r="B2" s="24" t="s">
        <v>68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24" customHeight="1">
      <c r="B3" s="4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3:14" s="5" customFormat="1" ht="12" customHeight="1">
      <c r="M4" s="18" t="s">
        <v>25</v>
      </c>
      <c r="N4" s="107"/>
    </row>
    <row r="5" spans="2:14" s="5" customFormat="1" ht="42.75" customHeight="1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70</v>
      </c>
      <c r="K5" s="8" t="s">
        <v>71</v>
      </c>
      <c r="L5" s="8" t="s">
        <v>38</v>
      </c>
      <c r="M5" s="8" t="s">
        <v>46</v>
      </c>
      <c r="N5" s="8" t="s">
        <v>17</v>
      </c>
    </row>
    <row r="6" spans="2:14" s="5" customFormat="1" ht="27" customHeight="1">
      <c r="B6" s="10" t="s">
        <v>41</v>
      </c>
      <c r="C6" s="8" t="s">
        <v>19</v>
      </c>
      <c r="D6" s="8"/>
      <c r="E6" s="8"/>
      <c r="F6" s="8"/>
      <c r="G6" s="8"/>
      <c r="H6" s="8"/>
      <c r="I6" s="8"/>
      <c r="J6" s="8">
        <v>1</v>
      </c>
      <c r="K6" s="8">
        <v>1</v>
      </c>
      <c r="L6" s="8">
        <v>1</v>
      </c>
      <c r="M6" s="8">
        <v>1</v>
      </c>
      <c r="N6" s="8">
        <v>4</v>
      </c>
    </row>
    <row r="7" spans="2:14" s="5" customFormat="1" ht="27" customHeight="1">
      <c r="B7" s="11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s="5" customFormat="1" ht="27" customHeight="1">
      <c r="B8" s="12" t="s">
        <v>21</v>
      </c>
      <c r="C8" s="8" t="s">
        <v>19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s="5" customFormat="1" ht="27" customHeight="1">
      <c r="B9" s="13"/>
      <c r="C9" s="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s="5" customFormat="1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s="5" customFormat="1" ht="27" customHeight="1">
      <c r="B11" s="16" t="s">
        <v>17</v>
      </c>
      <c r="C11" s="15"/>
      <c r="D11" s="15"/>
      <c r="E11" s="8"/>
      <c r="F11" s="8"/>
      <c r="G11" s="8"/>
      <c r="H11" s="8"/>
      <c r="I11" s="8"/>
      <c r="J11" s="8">
        <v>1</v>
      </c>
      <c r="K11" s="8">
        <v>1</v>
      </c>
      <c r="L11" s="8">
        <v>1</v>
      </c>
      <c r="M11" s="8">
        <v>1</v>
      </c>
      <c r="N11" s="8">
        <v>4</v>
      </c>
    </row>
  </sheetData>
  <sheetProtection/>
  <mergeCells count="6">
    <mergeCell ref="B2:N2"/>
    <mergeCell ref="B3:N3"/>
    <mergeCell ref="M4:N4"/>
    <mergeCell ref="B11:C11"/>
    <mergeCell ref="B6:B7"/>
    <mergeCell ref="B8:B10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A1">
      <selection activeCell="B6" sqref="B6:B7"/>
    </sheetView>
  </sheetViews>
  <sheetFormatPr defaultColWidth="9.00390625" defaultRowHeight="14.25"/>
  <cols>
    <col min="1" max="1" width="9.125" style="2" customWidth="1"/>
    <col min="2" max="2" width="17.50390625" style="2" customWidth="1"/>
    <col min="3" max="11" width="7.625" style="2" customWidth="1"/>
    <col min="12" max="12" width="9.625" style="2" customWidth="1"/>
    <col min="13" max="13" width="5.875" style="2" customWidth="1"/>
    <col min="14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X56"/>
  <sheetViews>
    <sheetView showGridLines="0" zoomScaleSheetLayoutView="100" workbookViewId="0" topLeftCell="A1">
      <selection activeCell="B2" sqref="B2:R2"/>
    </sheetView>
  </sheetViews>
  <sheetFormatPr defaultColWidth="9.00390625" defaultRowHeight="14.25"/>
  <cols>
    <col min="1" max="1" width="2.375" style="2" customWidth="1"/>
    <col min="2" max="2" width="10.375" style="2" customWidth="1"/>
    <col min="3" max="3" width="13.50390625" style="2" customWidth="1"/>
    <col min="4" max="16384" width="9.00390625" style="2" customWidth="1"/>
  </cols>
  <sheetData>
    <row r="2" spans="2:18" s="2" customFormat="1" ht="20.25">
      <c r="B2" s="24" t="s">
        <v>72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8" ht="18.75">
      <c r="B3" s="4" t="s">
        <v>73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2:18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8" t="s">
        <v>25</v>
      </c>
      <c r="R4" s="18"/>
    </row>
    <row r="5" spans="2:18" ht="28.5">
      <c r="B5" s="6" t="s">
        <v>26</v>
      </c>
      <c r="C5" s="7" t="s">
        <v>74</v>
      </c>
      <c r="D5" s="8" t="s">
        <v>75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  <c r="M5" s="8" t="s">
        <v>38</v>
      </c>
      <c r="N5" s="8" t="s">
        <v>39</v>
      </c>
      <c r="O5" s="8" t="s">
        <v>76</v>
      </c>
      <c r="P5" s="8" t="s">
        <v>57</v>
      </c>
      <c r="Q5" s="8" t="s">
        <v>37</v>
      </c>
      <c r="R5" s="8" t="s">
        <v>17</v>
      </c>
    </row>
    <row r="6" spans="2:18" ht="27" customHeight="1">
      <c r="B6" s="10" t="s">
        <v>41</v>
      </c>
      <c r="C6" s="8" t="s">
        <v>19</v>
      </c>
      <c r="D6" s="8">
        <v>0</v>
      </c>
      <c r="E6" s="8">
        <v>19</v>
      </c>
      <c r="F6" s="8">
        <v>12</v>
      </c>
      <c r="G6" s="8">
        <v>5</v>
      </c>
      <c r="H6" s="8">
        <v>1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4</v>
      </c>
      <c r="R6" s="8">
        <v>48</v>
      </c>
    </row>
    <row r="7" spans="2:18" ht="27" customHeight="1">
      <c r="B7" s="11"/>
      <c r="C7" s="8" t="s">
        <v>20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27" customHeight="1">
      <c r="B8" s="12" t="s">
        <v>21</v>
      </c>
      <c r="C8" s="8" t="s">
        <v>19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27" customHeight="1">
      <c r="B9" s="13"/>
      <c r="C9" s="8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7" customHeight="1">
      <c r="B11" s="16" t="s">
        <v>17</v>
      </c>
      <c r="C11" s="15"/>
      <c r="D11" s="15">
        <v>0</v>
      </c>
      <c r="E11" s="8">
        <v>19</v>
      </c>
      <c r="F11" s="8">
        <v>12</v>
      </c>
      <c r="G11" s="8">
        <v>5</v>
      </c>
      <c r="H11" s="8">
        <v>1</v>
      </c>
      <c r="I11" s="8">
        <v>0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4</v>
      </c>
      <c r="R11" s="8">
        <v>48</v>
      </c>
    </row>
    <row r="13" spans="2:14" ht="18.75">
      <c r="B13" s="67" t="s">
        <v>77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2:16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8" t="s">
        <v>25</v>
      </c>
      <c r="N14" s="18"/>
      <c r="O14" s="5"/>
      <c r="P14" s="5"/>
    </row>
    <row r="15" spans="2:18" ht="28.5">
      <c r="B15" s="6" t="s">
        <v>26</v>
      </c>
      <c r="C15" s="7" t="s">
        <v>74</v>
      </c>
      <c r="D15" s="8" t="s">
        <v>75</v>
      </c>
      <c r="E15" s="8" t="s">
        <v>29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8" t="s">
        <v>35</v>
      </c>
      <c r="L15" s="8" t="s">
        <v>36</v>
      </c>
      <c r="M15" s="8" t="s">
        <v>44</v>
      </c>
      <c r="N15" s="8" t="s">
        <v>17</v>
      </c>
      <c r="O15"/>
      <c r="P15"/>
      <c r="Q15"/>
      <c r="R15"/>
    </row>
    <row r="16" spans="2:18" ht="27" customHeight="1">
      <c r="B16" s="10" t="s">
        <v>41</v>
      </c>
      <c r="C16" s="8" t="s">
        <v>19</v>
      </c>
      <c r="D16" s="8"/>
      <c r="E16" s="8">
        <v>30</v>
      </c>
      <c r="F16" s="8">
        <v>30</v>
      </c>
      <c r="G16" s="8">
        <v>20</v>
      </c>
      <c r="H16" s="8"/>
      <c r="I16" s="8"/>
      <c r="J16" s="8"/>
      <c r="K16" s="8"/>
      <c r="L16" s="8"/>
      <c r="M16" s="8">
        <v>30</v>
      </c>
      <c r="N16" s="8">
        <f aca="true" t="shared" si="0" ref="N16:N21">SUM(D16:M16)</f>
        <v>110</v>
      </c>
      <c r="O16"/>
      <c r="P16"/>
      <c r="Q16"/>
      <c r="R16"/>
    </row>
    <row r="17" spans="2:18" ht="27" customHeight="1">
      <c r="B17" s="11"/>
      <c r="C17" s="8" t="s">
        <v>20</v>
      </c>
      <c r="D17" s="8">
        <v>60</v>
      </c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60</v>
      </c>
      <c r="O17"/>
      <c r="P17"/>
      <c r="Q17"/>
      <c r="R17"/>
    </row>
    <row r="18" spans="2:18" ht="27" customHeight="1">
      <c r="B18" s="12" t="s">
        <v>21</v>
      </c>
      <c r="C18" s="8" t="s">
        <v>19</v>
      </c>
      <c r="D18" s="8"/>
      <c r="E18" s="8"/>
      <c r="F18" s="8"/>
      <c r="G18" s="8"/>
      <c r="H18" s="8">
        <v>10</v>
      </c>
      <c r="I18" s="8">
        <v>10</v>
      </c>
      <c r="J18" s="8">
        <v>15</v>
      </c>
      <c r="K18" s="8">
        <v>8</v>
      </c>
      <c r="L18" s="8">
        <v>8</v>
      </c>
      <c r="M18" s="8"/>
      <c r="N18" s="8">
        <f t="shared" si="0"/>
        <v>51</v>
      </c>
      <c r="O18"/>
      <c r="P18"/>
      <c r="Q18"/>
      <c r="R18"/>
    </row>
    <row r="19" spans="2:18" ht="27" customHeight="1">
      <c r="B19" s="13"/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  <c r="O19"/>
      <c r="P19"/>
      <c r="Q19"/>
      <c r="R19"/>
    </row>
    <row r="20" spans="2:18" ht="27" customHeight="1">
      <c r="B20" s="14"/>
      <c r="C20" s="8" t="s">
        <v>22</v>
      </c>
      <c r="D20" s="15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  <c r="O20"/>
      <c r="P20"/>
      <c r="Q20"/>
      <c r="R20"/>
    </row>
    <row r="21" spans="2:18" ht="27" customHeight="1">
      <c r="B21" s="16" t="s">
        <v>17</v>
      </c>
      <c r="C21" s="15"/>
      <c r="D21" s="15">
        <f>SUM(D16:D20)</f>
        <v>60</v>
      </c>
      <c r="E21" s="15">
        <f aca="true" t="shared" si="1" ref="E21:M21">SUM(E16:E20)</f>
        <v>30</v>
      </c>
      <c r="F21" s="15">
        <f t="shared" si="1"/>
        <v>30</v>
      </c>
      <c r="G21" s="15">
        <f t="shared" si="1"/>
        <v>20</v>
      </c>
      <c r="H21" s="15">
        <f t="shared" si="1"/>
        <v>10</v>
      </c>
      <c r="I21" s="15">
        <f t="shared" si="1"/>
        <v>10</v>
      </c>
      <c r="J21" s="15">
        <f t="shared" si="1"/>
        <v>15</v>
      </c>
      <c r="K21" s="15">
        <f t="shared" si="1"/>
        <v>8</v>
      </c>
      <c r="L21" s="15">
        <f t="shared" si="1"/>
        <v>8</v>
      </c>
      <c r="M21" s="15">
        <f t="shared" si="1"/>
        <v>30</v>
      </c>
      <c r="N21" s="8">
        <f t="shared" si="0"/>
        <v>221</v>
      </c>
      <c r="O21"/>
      <c r="P21"/>
      <c r="Q21"/>
      <c r="R21"/>
    </row>
    <row r="22" spans="2:18" ht="14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/>
      <c r="P22"/>
      <c r="Q22"/>
      <c r="R22"/>
    </row>
    <row r="23" spans="2:18" ht="14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/>
      <c r="P23"/>
      <c r="Q23"/>
      <c r="R23"/>
    </row>
    <row r="24" spans="2:14" ht="14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24" ht="18.75">
      <c r="B25" s="4" t="s">
        <v>78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2:24" ht="12" customHeight="1">
      <c r="B26" s="5"/>
      <c r="C26" s="97">
        <v>277</v>
      </c>
      <c r="D26" s="97"/>
      <c r="E26" s="97"/>
      <c r="F26" s="98">
        <v>0.04</v>
      </c>
      <c r="G26" s="98">
        <v>0.29</v>
      </c>
      <c r="H26" s="98">
        <v>0.3</v>
      </c>
      <c r="I26" s="98">
        <v>0.13</v>
      </c>
      <c r="J26" s="98"/>
      <c r="K26" s="98"/>
      <c r="L26" s="98"/>
      <c r="M26" s="98"/>
      <c r="N26" s="98"/>
      <c r="O26" s="98"/>
      <c r="P26" s="98">
        <v>0.02</v>
      </c>
      <c r="Q26" s="98">
        <v>0.07</v>
      </c>
      <c r="R26" s="98"/>
      <c r="S26" s="98">
        <v>0.08</v>
      </c>
      <c r="T26" s="98">
        <v>0.07</v>
      </c>
      <c r="U26" s="97"/>
      <c r="V26" s="97"/>
      <c r="W26" s="18" t="s">
        <v>25</v>
      </c>
      <c r="X26" s="18"/>
    </row>
    <row r="27" spans="2:24" ht="28.5">
      <c r="B27" s="6" t="s">
        <v>26</v>
      </c>
      <c r="C27" s="7" t="s">
        <v>74</v>
      </c>
      <c r="D27" s="8" t="s">
        <v>28</v>
      </c>
      <c r="E27" s="8" t="s">
        <v>46</v>
      </c>
      <c r="F27" s="8" t="s">
        <v>57</v>
      </c>
      <c r="G27" s="8" t="s">
        <v>29</v>
      </c>
      <c r="H27" s="8" t="s">
        <v>30</v>
      </c>
      <c r="I27" s="8" t="s">
        <v>31</v>
      </c>
      <c r="J27" s="8" t="s">
        <v>79</v>
      </c>
      <c r="K27" s="8" t="s">
        <v>32</v>
      </c>
      <c r="L27" s="8" t="s">
        <v>33</v>
      </c>
      <c r="M27" s="8" t="s">
        <v>34</v>
      </c>
      <c r="N27" s="8" t="s">
        <v>35</v>
      </c>
      <c r="O27" s="8" t="s">
        <v>36</v>
      </c>
      <c r="P27" s="8" t="s">
        <v>44</v>
      </c>
      <c r="Q27" s="8" t="s">
        <v>39</v>
      </c>
      <c r="R27" s="8" t="s">
        <v>80</v>
      </c>
      <c r="S27" s="8" t="s">
        <v>38</v>
      </c>
      <c r="T27" s="8" t="s">
        <v>37</v>
      </c>
      <c r="U27" s="8" t="s">
        <v>81</v>
      </c>
      <c r="V27" s="8" t="s">
        <v>82</v>
      </c>
      <c r="W27" s="8" t="s">
        <v>83</v>
      </c>
      <c r="X27" s="8" t="s">
        <v>17</v>
      </c>
    </row>
    <row r="28" spans="2:24" ht="27" customHeight="1">
      <c r="B28" s="10" t="s">
        <v>41</v>
      </c>
      <c r="C28" s="8" t="s">
        <v>19</v>
      </c>
      <c r="D28" s="99"/>
      <c r="E28" s="99"/>
      <c r="F28" s="99">
        <f>3+5</f>
        <v>8</v>
      </c>
      <c r="G28" s="99">
        <f>2+50</f>
        <v>52</v>
      </c>
      <c r="H28" s="99">
        <f>5+40</f>
        <v>45</v>
      </c>
      <c r="I28" s="99">
        <f>1+20</f>
        <v>21</v>
      </c>
      <c r="J28" s="99"/>
      <c r="K28" s="99">
        <f>1+1</f>
        <v>2</v>
      </c>
      <c r="L28" s="99">
        <f>1+2+2</f>
        <v>5</v>
      </c>
      <c r="M28" s="99">
        <v>4</v>
      </c>
      <c r="N28" s="99">
        <v>3</v>
      </c>
      <c r="O28" s="99">
        <f>1+2</f>
        <v>3</v>
      </c>
      <c r="P28" s="99">
        <f>1+1+6</f>
        <v>8</v>
      </c>
      <c r="Q28" s="99">
        <f>1+2+7</f>
        <v>10</v>
      </c>
      <c r="R28" s="99"/>
      <c r="S28" s="99">
        <f>1+1+1+1+7</f>
        <v>11</v>
      </c>
      <c r="T28" s="99">
        <f>1+1+11</f>
        <v>13</v>
      </c>
      <c r="U28" s="99">
        <v>1</v>
      </c>
      <c r="V28" s="99"/>
      <c r="W28" s="99"/>
      <c r="X28" s="104">
        <f>SUM(D28:W28)</f>
        <v>186</v>
      </c>
    </row>
    <row r="29" spans="2:24" ht="27" customHeight="1">
      <c r="B29" s="11"/>
      <c r="C29" s="8" t="s">
        <v>84</v>
      </c>
      <c r="D29" s="100">
        <v>4</v>
      </c>
      <c r="E29" s="99">
        <v>4</v>
      </c>
      <c r="F29" s="101">
        <f>11-5</f>
        <v>6</v>
      </c>
      <c r="G29" s="101">
        <f>80-50</f>
        <v>30</v>
      </c>
      <c r="H29" s="101">
        <f>83-40</f>
        <v>43</v>
      </c>
      <c r="I29" s="101">
        <f>36-20</f>
        <v>16</v>
      </c>
      <c r="J29" s="99"/>
      <c r="K29" s="99"/>
      <c r="L29" s="99"/>
      <c r="M29" s="99"/>
      <c r="N29" s="99"/>
      <c r="O29" s="99"/>
      <c r="P29" s="101"/>
      <c r="Q29" s="101">
        <f>19-7</f>
        <v>12</v>
      </c>
      <c r="R29" s="99"/>
      <c r="S29" s="101">
        <f>22-7</f>
        <v>15</v>
      </c>
      <c r="T29" s="101">
        <f>19-11</f>
        <v>8</v>
      </c>
      <c r="U29" s="99"/>
      <c r="V29" s="99"/>
      <c r="W29" s="99"/>
      <c r="X29" s="104">
        <f>SUM(D29:W29)</f>
        <v>138</v>
      </c>
    </row>
    <row r="30" spans="2:24" ht="27" customHeight="1">
      <c r="B30" s="12" t="s">
        <v>21</v>
      </c>
      <c r="C30" s="8" t="s">
        <v>19</v>
      </c>
      <c r="D30" s="99">
        <v>2</v>
      </c>
      <c r="E30" s="99"/>
      <c r="F30" s="99">
        <f>4+1</f>
        <v>5</v>
      </c>
      <c r="G30" s="99">
        <f>6+2</f>
        <v>8</v>
      </c>
      <c r="H30" s="99">
        <f>7+2</f>
        <v>9</v>
      </c>
      <c r="I30" s="99">
        <f>3+1</f>
        <v>4</v>
      </c>
      <c r="J30" s="99">
        <v>2</v>
      </c>
      <c r="K30" s="99">
        <v>9</v>
      </c>
      <c r="L30" s="99">
        <v>5</v>
      </c>
      <c r="M30" s="99">
        <v>8</v>
      </c>
      <c r="N30" s="99">
        <v>3</v>
      </c>
      <c r="O30" s="99">
        <v>1</v>
      </c>
      <c r="P30" s="99">
        <f>3+2</f>
        <v>5</v>
      </c>
      <c r="Q30" s="99">
        <f>1+2</f>
        <v>3</v>
      </c>
      <c r="R30" s="99">
        <v>1</v>
      </c>
      <c r="S30" s="99">
        <v>5</v>
      </c>
      <c r="T30" s="99">
        <v>1</v>
      </c>
      <c r="U30" s="99">
        <f>2+1</f>
        <v>3</v>
      </c>
      <c r="V30" s="99">
        <v>1</v>
      </c>
      <c r="W30" s="99">
        <v>1</v>
      </c>
      <c r="X30" s="104">
        <f>SUM(D30:W30)</f>
        <v>76</v>
      </c>
    </row>
    <row r="31" spans="2:24" ht="27" customHeight="1">
      <c r="B31" s="13"/>
      <c r="C31" s="8" t="s">
        <v>85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4"/>
    </row>
    <row r="32" spans="2:24" ht="27" customHeight="1">
      <c r="B32" s="14"/>
      <c r="C32" s="8" t="s">
        <v>22</v>
      </c>
      <c r="D32" s="102"/>
      <c r="E32" s="102"/>
      <c r="F32" s="102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04"/>
    </row>
    <row r="33" spans="2:24" ht="27" customHeight="1">
      <c r="B33" s="16" t="s">
        <v>17</v>
      </c>
      <c r="C33" s="15"/>
      <c r="D33" s="102">
        <f aca="true" t="shared" si="2" ref="D33:X33">SUM(D28:D32)</f>
        <v>6</v>
      </c>
      <c r="E33" s="102">
        <f t="shared" si="2"/>
        <v>4</v>
      </c>
      <c r="F33" s="102">
        <f t="shared" si="2"/>
        <v>19</v>
      </c>
      <c r="G33" s="102">
        <f t="shared" si="2"/>
        <v>90</v>
      </c>
      <c r="H33" s="102">
        <f t="shared" si="2"/>
        <v>97</v>
      </c>
      <c r="I33" s="102">
        <f t="shared" si="2"/>
        <v>41</v>
      </c>
      <c r="J33" s="102">
        <f t="shared" si="2"/>
        <v>2</v>
      </c>
      <c r="K33" s="102">
        <f t="shared" si="2"/>
        <v>11</v>
      </c>
      <c r="L33" s="102">
        <f t="shared" si="2"/>
        <v>10</v>
      </c>
      <c r="M33" s="102">
        <f t="shared" si="2"/>
        <v>12</v>
      </c>
      <c r="N33" s="102">
        <f t="shared" si="2"/>
        <v>6</v>
      </c>
      <c r="O33" s="102">
        <f t="shared" si="2"/>
        <v>4</v>
      </c>
      <c r="P33" s="102">
        <f t="shared" si="2"/>
        <v>13</v>
      </c>
      <c r="Q33" s="102">
        <f t="shared" si="2"/>
        <v>25</v>
      </c>
      <c r="R33" s="102">
        <f t="shared" si="2"/>
        <v>1</v>
      </c>
      <c r="S33" s="102">
        <f t="shared" si="2"/>
        <v>31</v>
      </c>
      <c r="T33" s="102">
        <f t="shared" si="2"/>
        <v>22</v>
      </c>
      <c r="U33" s="102">
        <f t="shared" si="2"/>
        <v>4</v>
      </c>
      <c r="V33" s="102">
        <f t="shared" si="2"/>
        <v>1</v>
      </c>
      <c r="W33" s="102">
        <f t="shared" si="2"/>
        <v>1</v>
      </c>
      <c r="X33" s="105">
        <f t="shared" si="2"/>
        <v>400</v>
      </c>
    </row>
    <row r="34" spans="2:24" ht="27" customHeight="1">
      <c r="B34" s="25"/>
      <c r="C34" s="25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6"/>
    </row>
    <row r="35" spans="2:24" ht="27" customHeight="1">
      <c r="B35" s="25"/>
      <c r="C35" s="25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6"/>
    </row>
    <row r="36" ht="18.75">
      <c r="B36" s="4" t="s">
        <v>86</v>
      </c>
    </row>
    <row r="37" spans="2:17" ht="12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8" t="s">
        <v>25</v>
      </c>
      <c r="Q37" s="18"/>
    </row>
    <row r="38" spans="2:17" ht="28.5">
      <c r="B38" s="6" t="s">
        <v>26</v>
      </c>
      <c r="C38" s="7" t="s">
        <v>74</v>
      </c>
      <c r="D38" s="8" t="s">
        <v>28</v>
      </c>
      <c r="E38" s="8" t="s">
        <v>29</v>
      </c>
      <c r="F38" s="8" t="s">
        <v>30</v>
      </c>
      <c r="G38" s="8" t="s">
        <v>31</v>
      </c>
      <c r="H38" s="8" t="s">
        <v>32</v>
      </c>
      <c r="I38" s="8" t="s">
        <v>33</v>
      </c>
      <c r="J38" s="8" t="s">
        <v>34</v>
      </c>
      <c r="K38" s="8" t="s">
        <v>35</v>
      </c>
      <c r="L38" s="8" t="s">
        <v>36</v>
      </c>
      <c r="M38" s="8" t="s">
        <v>39</v>
      </c>
      <c r="N38" s="8" t="s">
        <v>38</v>
      </c>
      <c r="O38" s="8" t="s">
        <v>37</v>
      </c>
      <c r="P38" s="8" t="s">
        <v>49</v>
      </c>
      <c r="Q38" s="8" t="s">
        <v>17</v>
      </c>
    </row>
    <row r="39" spans="2:17" ht="27" customHeight="1">
      <c r="B39" s="10" t="s">
        <v>41</v>
      </c>
      <c r="C39" s="8" t="s">
        <v>19</v>
      </c>
      <c r="D39" s="8"/>
      <c r="E39" s="8">
        <v>16</v>
      </c>
      <c r="F39" s="8">
        <v>18</v>
      </c>
      <c r="G39" s="8">
        <v>13</v>
      </c>
      <c r="H39" s="8">
        <v>3</v>
      </c>
      <c r="I39" s="8">
        <v>1</v>
      </c>
      <c r="J39" s="8"/>
      <c r="K39" s="8">
        <v>2</v>
      </c>
      <c r="L39" s="8">
        <v>5</v>
      </c>
      <c r="M39" s="8">
        <v>4</v>
      </c>
      <c r="N39" s="8"/>
      <c r="O39" s="8">
        <v>4</v>
      </c>
      <c r="P39" s="8">
        <v>1</v>
      </c>
      <c r="Q39" s="8">
        <f>SUM(D39:P39)</f>
        <v>67</v>
      </c>
    </row>
    <row r="40" spans="2:17" ht="27" customHeight="1">
      <c r="B40" s="11"/>
      <c r="C40" s="8" t="s">
        <v>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ht="27" customHeight="1">
      <c r="B41" s="12" t="s">
        <v>21</v>
      </c>
      <c r="C41" s="8" t="s">
        <v>19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27" customHeight="1">
      <c r="B42" s="13"/>
      <c r="C42" s="8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ht="27" customHeight="1">
      <c r="B43" s="14"/>
      <c r="C43" s="8" t="s">
        <v>22</v>
      </c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ht="27" customHeight="1">
      <c r="B44" s="16" t="s">
        <v>17</v>
      </c>
      <c r="C44" s="15"/>
      <c r="D44" s="15"/>
      <c r="E44" s="8">
        <f>SUM(E39:E43)</f>
        <v>16</v>
      </c>
      <c r="F44" s="8">
        <f>SUM(F39:F43)</f>
        <v>18</v>
      </c>
      <c r="G44" s="8">
        <f>SUM(G39:G43)</f>
        <v>13</v>
      </c>
      <c r="H44" s="8">
        <f>SUM(H39:H43)</f>
        <v>3</v>
      </c>
      <c r="I44" s="8">
        <f>SUM(I39:I43)</f>
        <v>1</v>
      </c>
      <c r="J44" s="8"/>
      <c r="K44" s="8">
        <f>SUM(K39:K43)</f>
        <v>2</v>
      </c>
      <c r="L44" s="8">
        <f>SUM(L39:L43)</f>
        <v>5</v>
      </c>
      <c r="M44" s="8">
        <f>SUM(M39:M43)</f>
        <v>4</v>
      </c>
      <c r="N44" s="8"/>
      <c r="O44" s="8">
        <f>SUM(O39:O43)</f>
        <v>4</v>
      </c>
      <c r="P44" s="8">
        <f>SUM(P39:P43)</f>
        <v>1</v>
      </c>
      <c r="Q44" s="8">
        <f>SUM(D44:P44)</f>
        <v>67</v>
      </c>
    </row>
    <row r="48" ht="18.75">
      <c r="B48" s="4" t="s">
        <v>87</v>
      </c>
    </row>
    <row r="49" spans="2:17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8" t="s">
        <v>25</v>
      </c>
      <c r="Q49" s="18"/>
    </row>
    <row r="50" spans="2:17" ht="36.75" customHeight="1">
      <c r="B50" s="6" t="s">
        <v>26</v>
      </c>
      <c r="C50" s="7" t="s">
        <v>74</v>
      </c>
      <c r="D50" s="8" t="s">
        <v>28</v>
      </c>
      <c r="E50" s="8" t="s">
        <v>29</v>
      </c>
      <c r="F50" s="8" t="s">
        <v>30</v>
      </c>
      <c r="G50" s="8" t="s">
        <v>31</v>
      </c>
      <c r="H50" s="8" t="s">
        <v>32</v>
      </c>
      <c r="I50" s="8" t="s">
        <v>33</v>
      </c>
      <c r="J50" s="8" t="s">
        <v>34</v>
      </c>
      <c r="K50" s="8" t="s">
        <v>35</v>
      </c>
      <c r="L50" s="8" t="s">
        <v>36</v>
      </c>
      <c r="M50" s="8" t="s">
        <v>39</v>
      </c>
      <c r="N50" s="8" t="s">
        <v>37</v>
      </c>
      <c r="O50" s="8" t="s">
        <v>38</v>
      </c>
      <c r="P50" s="8" t="s">
        <v>57</v>
      </c>
      <c r="Q50" s="8" t="s">
        <v>17</v>
      </c>
    </row>
    <row r="51" spans="2:17" ht="27" customHeight="1">
      <c r="B51" s="10" t="s">
        <v>41</v>
      </c>
      <c r="C51" s="8" t="s">
        <v>19</v>
      </c>
      <c r="D51" s="8">
        <v>40</v>
      </c>
      <c r="E51" s="8">
        <v>70</v>
      </c>
      <c r="F51" s="8">
        <v>60</v>
      </c>
      <c r="G51" s="8">
        <v>50</v>
      </c>
      <c r="H51" s="8">
        <v>5</v>
      </c>
      <c r="I51" s="8">
        <v>5</v>
      </c>
      <c r="J51" s="8">
        <v>5</v>
      </c>
      <c r="K51" s="8">
        <v>5</v>
      </c>
      <c r="L51" s="8">
        <v>5</v>
      </c>
      <c r="M51" s="8">
        <v>10</v>
      </c>
      <c r="N51" s="8">
        <v>10</v>
      </c>
      <c r="O51" s="8">
        <v>10</v>
      </c>
      <c r="P51" s="8">
        <v>5</v>
      </c>
      <c r="Q51" s="8">
        <f>SUM(D51:P51)</f>
        <v>280</v>
      </c>
    </row>
    <row r="52" spans="2:17" ht="27" customHeight="1">
      <c r="B52" s="11"/>
      <c r="C52" s="8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 ht="27" customHeight="1">
      <c r="B53" s="12" t="s">
        <v>21</v>
      </c>
      <c r="C53" s="8" t="s">
        <v>19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ht="27" customHeight="1">
      <c r="B54" s="13"/>
      <c r="C54" s="8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ht="27" customHeight="1">
      <c r="B55" s="14"/>
      <c r="C55" s="8" t="s">
        <v>22</v>
      </c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ht="27" customHeight="1">
      <c r="B56" s="16" t="s">
        <v>17</v>
      </c>
      <c r="C56" s="15"/>
      <c r="D56" s="15">
        <f>SUM(D51:D55)</f>
        <v>40</v>
      </c>
      <c r="E56" s="15">
        <f aca="true" t="shared" si="3" ref="E56:Q56">SUM(E51:E55)</f>
        <v>70</v>
      </c>
      <c r="F56" s="15">
        <f t="shared" si="3"/>
        <v>60</v>
      </c>
      <c r="G56" s="15">
        <f t="shared" si="3"/>
        <v>50</v>
      </c>
      <c r="H56" s="15">
        <f t="shared" si="3"/>
        <v>5</v>
      </c>
      <c r="I56" s="15">
        <f t="shared" si="3"/>
        <v>5</v>
      </c>
      <c r="J56" s="15">
        <f t="shared" si="3"/>
        <v>5</v>
      </c>
      <c r="K56" s="15">
        <f t="shared" si="3"/>
        <v>5</v>
      </c>
      <c r="L56" s="15">
        <f t="shared" si="3"/>
        <v>5</v>
      </c>
      <c r="M56" s="15">
        <f t="shared" si="3"/>
        <v>10</v>
      </c>
      <c r="N56" s="15">
        <f t="shared" si="3"/>
        <v>10</v>
      </c>
      <c r="O56" s="15">
        <f t="shared" si="3"/>
        <v>10</v>
      </c>
      <c r="P56" s="15">
        <f t="shared" si="3"/>
        <v>5</v>
      </c>
      <c r="Q56" s="15">
        <f t="shared" si="3"/>
        <v>280</v>
      </c>
    </row>
  </sheetData>
  <sheetProtection/>
  <mergeCells count="26">
    <mergeCell ref="B2:R2"/>
    <mergeCell ref="B3:R3"/>
    <mergeCell ref="Q4:R4"/>
    <mergeCell ref="B11:C11"/>
    <mergeCell ref="B13:N13"/>
    <mergeCell ref="M14:N14"/>
    <mergeCell ref="B21:C21"/>
    <mergeCell ref="B25:X25"/>
    <mergeCell ref="W26:X26"/>
    <mergeCell ref="B33:C33"/>
    <mergeCell ref="B36:Q36"/>
    <mergeCell ref="P37:Q37"/>
    <mergeCell ref="B44:C44"/>
    <mergeCell ref="B48:Q48"/>
    <mergeCell ref="P49:Q49"/>
    <mergeCell ref="B56:C56"/>
    <mergeCell ref="B6:B7"/>
    <mergeCell ref="B8:B10"/>
    <mergeCell ref="B16:B17"/>
    <mergeCell ref="B18:B20"/>
    <mergeCell ref="B28:B29"/>
    <mergeCell ref="B30:B32"/>
    <mergeCell ref="B39:B40"/>
    <mergeCell ref="B41:B43"/>
    <mergeCell ref="B51:B52"/>
    <mergeCell ref="B53:B55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P1:P1"/>
  <sheetViews>
    <sheetView showGridLines="0" zoomScaleSheetLayoutView="100" workbookViewId="0" topLeftCell="P1">
      <selection activeCell="T12" sqref="T12"/>
    </sheetView>
  </sheetViews>
  <sheetFormatPr defaultColWidth="9.00390625" defaultRowHeight="14.25"/>
  <cols>
    <col min="1" max="15" width="9.00390625" style="2" customWidth="1"/>
    <col min="16" max="16" width="11.75390625" style="2" customWidth="1"/>
    <col min="17" max="17" width="17.50390625" style="2" customWidth="1"/>
    <col min="18" max="18" width="10.75390625" style="2" customWidth="1"/>
    <col min="19" max="30" width="5.625" style="2" customWidth="1"/>
    <col min="31" max="16384" width="9.00390625" style="2" customWidth="1"/>
  </cols>
  <sheetData>
    <row r="1" ht="18.75">
      <c r="P1" s="95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800000011920929"/>
  </sheetPr>
  <dimension ref="B2:R57"/>
  <sheetViews>
    <sheetView showGridLines="0" zoomScaleSheetLayoutView="100" workbookViewId="0" topLeftCell="A1">
      <selection activeCell="B2" sqref="B2:N2"/>
    </sheetView>
  </sheetViews>
  <sheetFormatPr defaultColWidth="9.00390625" defaultRowHeight="14.25"/>
  <cols>
    <col min="1" max="2" width="9.00390625" style="2" customWidth="1"/>
    <col min="3" max="3" width="17.50390625" style="2" customWidth="1"/>
    <col min="4" max="16384" width="9.00390625" style="2" customWidth="1"/>
  </cols>
  <sheetData>
    <row r="2" spans="2:14" ht="20.25">
      <c r="B2" s="24" t="s">
        <v>88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s="2" customFormat="1" ht="24" customHeight="1">
      <c r="B3" s="4" t="s">
        <v>89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3:14" s="5" customFormat="1" ht="12" customHeight="1">
      <c r="M4" s="18" t="s">
        <v>25</v>
      </c>
      <c r="N4" s="18"/>
    </row>
    <row r="5" spans="2:14" s="5" customFormat="1" ht="42.75" customHeight="1">
      <c r="B5" s="6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38</v>
      </c>
      <c r="I5" s="8" t="s">
        <v>39</v>
      </c>
      <c r="J5" s="8" t="s">
        <v>37</v>
      </c>
      <c r="K5" s="8" t="s">
        <v>49</v>
      </c>
      <c r="L5" s="8" t="s">
        <v>90</v>
      </c>
      <c r="M5" s="8" t="s">
        <v>46</v>
      </c>
      <c r="N5" s="8" t="s">
        <v>17</v>
      </c>
    </row>
    <row r="6" spans="2:14" s="5" customFormat="1" ht="27" customHeight="1">
      <c r="B6" s="10" t="s">
        <v>41</v>
      </c>
      <c r="C6" s="8" t="s">
        <v>19</v>
      </c>
      <c r="D6" s="8"/>
      <c r="E6" s="8"/>
      <c r="F6" s="8"/>
      <c r="G6" s="8"/>
      <c r="H6" s="8"/>
      <c r="I6" s="8"/>
      <c r="J6" s="8"/>
      <c r="K6" s="8"/>
      <c r="L6" s="8"/>
      <c r="M6" s="8">
        <v>2</v>
      </c>
      <c r="N6" s="8">
        <v>2</v>
      </c>
    </row>
    <row r="7" spans="2:14" s="5" customFormat="1" ht="27" customHeight="1">
      <c r="B7" s="11"/>
      <c r="C7" s="8" t="s">
        <v>20</v>
      </c>
      <c r="D7" s="8">
        <v>7</v>
      </c>
      <c r="E7" s="8"/>
      <c r="F7" s="8"/>
      <c r="G7" s="8"/>
      <c r="H7" s="8"/>
      <c r="I7" s="8"/>
      <c r="J7" s="8"/>
      <c r="K7" s="8"/>
      <c r="L7" s="8"/>
      <c r="M7" s="8"/>
      <c r="N7" s="8">
        <f aca="true" t="shared" si="0" ref="N7:N9">SUM(D7:M7)</f>
        <v>7</v>
      </c>
    </row>
    <row r="8" spans="2:14" s="5" customFormat="1" ht="27" customHeight="1">
      <c r="B8" s="12" t="s">
        <v>21</v>
      </c>
      <c r="C8" s="8" t="s">
        <v>19</v>
      </c>
      <c r="D8" s="8"/>
      <c r="E8" s="8">
        <v>16</v>
      </c>
      <c r="F8" s="8">
        <v>16</v>
      </c>
      <c r="G8" s="8"/>
      <c r="H8" s="8">
        <v>4</v>
      </c>
      <c r="I8" s="8">
        <v>4</v>
      </c>
      <c r="J8" s="8">
        <v>2</v>
      </c>
      <c r="K8" s="8">
        <v>2</v>
      </c>
      <c r="L8" s="8">
        <v>2</v>
      </c>
      <c r="M8" s="8"/>
      <c r="N8" s="8">
        <f t="shared" si="0"/>
        <v>46</v>
      </c>
    </row>
    <row r="9" spans="2:14" s="5" customFormat="1" ht="27" customHeight="1">
      <c r="B9" s="13"/>
      <c r="C9" s="8" t="s">
        <v>20</v>
      </c>
      <c r="D9" s="8">
        <v>17</v>
      </c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17</v>
      </c>
    </row>
    <row r="10" spans="2:14" s="5" customFormat="1" ht="27" customHeight="1">
      <c r="B10" s="14"/>
      <c r="C10" s="8" t="s">
        <v>22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s="5" customFormat="1" ht="27" customHeight="1">
      <c r="B11" s="16" t="s">
        <v>17</v>
      </c>
      <c r="C11" s="15"/>
      <c r="D11" s="15">
        <f aca="true" t="shared" si="1" ref="D11:M11">SUM(D6:D10)</f>
        <v>24</v>
      </c>
      <c r="E11" s="15">
        <f t="shared" si="1"/>
        <v>16</v>
      </c>
      <c r="F11" s="15">
        <f t="shared" si="1"/>
        <v>16</v>
      </c>
      <c r="G11" s="15"/>
      <c r="H11" s="15">
        <f t="shared" si="1"/>
        <v>4</v>
      </c>
      <c r="I11" s="15">
        <f t="shared" si="1"/>
        <v>4</v>
      </c>
      <c r="J11" s="15">
        <f t="shared" si="1"/>
        <v>2</v>
      </c>
      <c r="K11" s="15">
        <f t="shared" si="1"/>
        <v>2</v>
      </c>
      <c r="L11" s="15">
        <f t="shared" si="1"/>
        <v>2</v>
      </c>
      <c r="M11" s="15">
        <f t="shared" si="1"/>
        <v>2</v>
      </c>
      <c r="N11" s="8">
        <f>SUM(D11:M11)</f>
        <v>72</v>
      </c>
    </row>
    <row r="14" spans="2:15" s="2" customFormat="1" ht="24" customHeight="1">
      <c r="B14" s="4" t="s">
        <v>91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4:15" s="5" customFormat="1" ht="12" customHeight="1">
      <c r="N15" s="18" t="s">
        <v>25</v>
      </c>
      <c r="O15" s="18"/>
    </row>
    <row r="16" spans="2:15" s="5" customFormat="1" ht="42.75" customHeight="1">
      <c r="B16" s="6" t="s">
        <v>26</v>
      </c>
      <c r="C16" s="7" t="s">
        <v>27</v>
      </c>
      <c r="D16" s="8" t="s">
        <v>28</v>
      </c>
      <c r="E16" s="8" t="s">
        <v>29</v>
      </c>
      <c r="F16" s="8" t="s">
        <v>30</v>
      </c>
      <c r="G16" s="8" t="s">
        <v>31</v>
      </c>
      <c r="H16" s="8" t="s">
        <v>32</v>
      </c>
      <c r="I16" s="8" t="s">
        <v>33</v>
      </c>
      <c r="J16" s="8" t="s">
        <v>34</v>
      </c>
      <c r="K16" s="8" t="s">
        <v>35</v>
      </c>
      <c r="L16" s="8" t="s">
        <v>36</v>
      </c>
      <c r="M16" s="8" t="s">
        <v>51</v>
      </c>
      <c r="N16" s="8" t="s">
        <v>51</v>
      </c>
      <c r="O16" s="8" t="s">
        <v>17</v>
      </c>
    </row>
    <row r="17" spans="2:15" s="5" customFormat="1" ht="27" customHeight="1">
      <c r="B17" s="10" t="s">
        <v>41</v>
      </c>
      <c r="C17" s="8" t="s">
        <v>19</v>
      </c>
      <c r="D17" s="8">
        <v>14</v>
      </c>
      <c r="E17" s="8">
        <v>9</v>
      </c>
      <c r="F17" s="8">
        <v>9</v>
      </c>
      <c r="G17" s="8">
        <v>3</v>
      </c>
      <c r="H17" s="8"/>
      <c r="I17" s="8"/>
      <c r="J17" s="8"/>
      <c r="K17" s="8"/>
      <c r="L17" s="8"/>
      <c r="M17" s="8">
        <v>3</v>
      </c>
      <c r="N17" s="8"/>
      <c r="O17" s="8">
        <v>38</v>
      </c>
    </row>
    <row r="18" spans="2:15" s="5" customFormat="1" ht="27" customHeight="1">
      <c r="B18" s="11"/>
      <c r="C18" s="8" t="s">
        <v>20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s="5" customFormat="1" ht="27" customHeight="1">
      <c r="B19" s="12" t="s">
        <v>21</v>
      </c>
      <c r="C19" s="8" t="s">
        <v>19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s="5" customFormat="1" ht="27" customHeight="1">
      <c r="B20" s="13"/>
      <c r="C20" s="8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s="5" customFormat="1" ht="27" customHeight="1">
      <c r="B21" s="14"/>
      <c r="C21" s="8" t="s">
        <v>22</v>
      </c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s="5" customFormat="1" ht="27" customHeight="1">
      <c r="B22" s="16" t="s">
        <v>17</v>
      </c>
      <c r="C22" s="15"/>
      <c r="D22" s="15">
        <f>SUM(D17:D21)</f>
        <v>14</v>
      </c>
      <c r="E22" s="15">
        <f>SUM(E17:E21)</f>
        <v>9</v>
      </c>
      <c r="F22" s="15">
        <f>SUM(F17:F21)</f>
        <v>9</v>
      </c>
      <c r="G22" s="15">
        <f>SUM(G17:G21)</f>
        <v>3</v>
      </c>
      <c r="H22" s="15"/>
      <c r="I22" s="15"/>
      <c r="J22" s="15"/>
      <c r="K22" s="15"/>
      <c r="L22" s="15"/>
      <c r="M22" s="15">
        <f>SUM(M17:M21)</f>
        <v>3</v>
      </c>
      <c r="N22" s="15"/>
      <c r="O22" s="8">
        <v>38</v>
      </c>
    </row>
    <row r="26" spans="2:16" s="2" customFormat="1" ht="24" customHeight="1">
      <c r="B26" s="4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5:16" s="5" customFormat="1" ht="12" customHeight="1">
      <c r="O27" s="18" t="s">
        <v>25</v>
      </c>
      <c r="P27" s="18"/>
    </row>
    <row r="28" spans="2:16" s="5" customFormat="1" ht="42.75" customHeight="1">
      <c r="B28" s="6" t="s">
        <v>26</v>
      </c>
      <c r="C28" s="7" t="s">
        <v>27</v>
      </c>
      <c r="D28" s="8" t="s">
        <v>28</v>
      </c>
      <c r="E28" s="8" t="s">
        <v>29</v>
      </c>
      <c r="F28" s="8" t="s">
        <v>30</v>
      </c>
      <c r="G28" s="8" t="s">
        <v>31</v>
      </c>
      <c r="H28" s="8" t="s">
        <v>32</v>
      </c>
      <c r="I28" s="8" t="s">
        <v>33</v>
      </c>
      <c r="J28" s="8" t="s">
        <v>34</v>
      </c>
      <c r="K28" s="8" t="s">
        <v>35</v>
      </c>
      <c r="L28" s="8" t="s">
        <v>36</v>
      </c>
      <c r="M28" s="8" t="s">
        <v>39</v>
      </c>
      <c r="N28" s="8" t="s">
        <v>38</v>
      </c>
      <c r="O28" s="8" t="s">
        <v>46</v>
      </c>
      <c r="P28" s="8" t="s">
        <v>17</v>
      </c>
    </row>
    <row r="29" spans="2:16" s="5" customFormat="1" ht="27" customHeight="1">
      <c r="B29" s="10" t="s">
        <v>41</v>
      </c>
      <c r="C29" s="8" t="s">
        <v>19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s="5" customFormat="1" ht="27" customHeight="1">
      <c r="B30" s="11"/>
      <c r="C30" s="8" t="s">
        <v>20</v>
      </c>
      <c r="D30" s="8">
        <v>14</v>
      </c>
      <c r="E30" s="8">
        <v>10</v>
      </c>
      <c r="F30" s="8">
        <v>10</v>
      </c>
      <c r="G30" s="8">
        <v>3</v>
      </c>
      <c r="H30" s="8">
        <v>0</v>
      </c>
      <c r="I30" s="8">
        <v>0</v>
      </c>
      <c r="J30" s="8">
        <v>3</v>
      </c>
      <c r="K30" s="8">
        <v>2</v>
      </c>
      <c r="L30" s="8">
        <v>0</v>
      </c>
      <c r="M30" s="8">
        <v>2</v>
      </c>
      <c r="N30" s="8">
        <v>2</v>
      </c>
      <c r="O30" s="8">
        <v>1</v>
      </c>
      <c r="P30" s="8">
        <f aca="true" t="shared" si="2" ref="P30:P32">SUM(D30:O30)</f>
        <v>47</v>
      </c>
    </row>
    <row r="31" spans="2:16" s="5" customFormat="1" ht="27" customHeight="1">
      <c r="B31" s="12" t="s">
        <v>21</v>
      </c>
      <c r="C31" s="8" t="s">
        <v>19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f t="shared" si="2"/>
        <v>0</v>
      </c>
    </row>
    <row r="32" spans="2:16" s="5" customFormat="1" ht="27" customHeight="1">
      <c r="B32" s="13"/>
      <c r="C32" s="8" t="s">
        <v>20</v>
      </c>
      <c r="D32" s="8">
        <v>30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f t="shared" si="2"/>
        <v>30</v>
      </c>
    </row>
    <row r="33" spans="2:16" s="5" customFormat="1" ht="27" customHeight="1">
      <c r="B33" s="14"/>
      <c r="C33" s="8" t="s">
        <v>22</v>
      </c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s="5" customFormat="1" ht="27" customHeight="1">
      <c r="B34" s="16" t="s">
        <v>17</v>
      </c>
      <c r="C34" s="15"/>
      <c r="D34" s="15">
        <f>SUM(D29:D33)</f>
        <v>44</v>
      </c>
      <c r="E34" s="15">
        <f aca="true" t="shared" si="3" ref="E34:P34">SUM(E29:E33)</f>
        <v>10</v>
      </c>
      <c r="F34" s="15">
        <f t="shared" si="3"/>
        <v>10</v>
      </c>
      <c r="G34" s="15">
        <f t="shared" si="3"/>
        <v>3</v>
      </c>
      <c r="H34" s="15"/>
      <c r="I34" s="15"/>
      <c r="J34" s="15">
        <f t="shared" si="3"/>
        <v>3</v>
      </c>
      <c r="K34" s="15">
        <f t="shared" si="3"/>
        <v>2</v>
      </c>
      <c r="L34" s="15"/>
      <c r="M34" s="15">
        <f t="shared" si="3"/>
        <v>2</v>
      </c>
      <c r="N34" s="15">
        <f t="shared" si="3"/>
        <v>2</v>
      </c>
      <c r="O34" s="15">
        <f t="shared" si="3"/>
        <v>1</v>
      </c>
      <c r="P34" s="8">
        <f t="shared" si="3"/>
        <v>77</v>
      </c>
    </row>
    <row r="38" spans="2:18" s="2" customFormat="1" ht="24" customHeight="1">
      <c r="B38" s="4" t="s">
        <v>93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6:18" s="5" customFormat="1" ht="12" customHeight="1">
      <c r="P39" s="18" t="s">
        <v>25</v>
      </c>
      <c r="Q39" s="18"/>
      <c r="R39" s="18"/>
    </row>
    <row r="40" spans="2:18" s="5" customFormat="1" ht="42.75" customHeight="1">
      <c r="B40" s="6" t="s">
        <v>26</v>
      </c>
      <c r="C40" s="7" t="s">
        <v>94</v>
      </c>
      <c r="D40" s="8" t="s">
        <v>28</v>
      </c>
      <c r="E40" s="8" t="s">
        <v>29</v>
      </c>
      <c r="F40" s="8" t="s">
        <v>30</v>
      </c>
      <c r="G40" s="8" t="s">
        <v>31</v>
      </c>
      <c r="H40" s="8" t="s">
        <v>32</v>
      </c>
      <c r="I40" s="8" t="s">
        <v>33</v>
      </c>
      <c r="J40" s="8" t="s">
        <v>34</v>
      </c>
      <c r="K40" s="8" t="s">
        <v>35</v>
      </c>
      <c r="L40" s="8" t="s">
        <v>36</v>
      </c>
      <c r="M40" s="8" t="s">
        <v>37</v>
      </c>
      <c r="N40" s="8" t="s">
        <v>39</v>
      </c>
      <c r="O40" s="8" t="s">
        <v>38</v>
      </c>
      <c r="P40" s="8" t="s">
        <v>95</v>
      </c>
      <c r="Q40" s="8" t="s">
        <v>46</v>
      </c>
      <c r="R40" s="8" t="s">
        <v>17</v>
      </c>
    </row>
    <row r="41" spans="2:18" s="5" customFormat="1" ht="27" customHeight="1">
      <c r="B41" s="10" t="s">
        <v>41</v>
      </c>
      <c r="C41" s="8" t="s">
        <v>19</v>
      </c>
      <c r="D41" s="8"/>
      <c r="E41" s="8">
        <v>59</v>
      </c>
      <c r="F41" s="8">
        <v>32</v>
      </c>
      <c r="G41" s="8">
        <v>28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11</v>
      </c>
      <c r="N41" s="8">
        <v>14</v>
      </c>
      <c r="O41" s="8">
        <v>9</v>
      </c>
      <c r="P41" s="8">
        <v>6</v>
      </c>
      <c r="Q41" s="8"/>
      <c r="R41" s="8">
        <f>SUM(D41:Q41)</f>
        <v>164</v>
      </c>
    </row>
    <row r="42" spans="2:18" s="5" customFormat="1" ht="27" customHeight="1">
      <c r="B42" s="11"/>
      <c r="C42" s="8" t="s">
        <v>20</v>
      </c>
      <c r="D42" s="8">
        <v>23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23</v>
      </c>
    </row>
    <row r="43" spans="2:18" s="5" customFormat="1" ht="27" customHeight="1">
      <c r="B43" s="12" t="s">
        <v>21</v>
      </c>
      <c r="C43" s="8" t="s">
        <v>19</v>
      </c>
      <c r="D43" s="8"/>
      <c r="E43" s="8">
        <v>2</v>
      </c>
      <c r="F43" s="8">
        <v>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1</v>
      </c>
      <c r="R43" s="8">
        <v>6</v>
      </c>
    </row>
    <row r="44" spans="2:18" s="5" customFormat="1" ht="27" customHeight="1">
      <c r="B44" s="13"/>
      <c r="C44" s="8" t="s">
        <v>20</v>
      </c>
      <c r="D44" s="8">
        <v>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1</v>
      </c>
      <c r="R44" s="8">
        <v>7</v>
      </c>
    </row>
    <row r="45" spans="2:18" s="5" customFormat="1" ht="27" customHeight="1">
      <c r="B45" s="14"/>
      <c r="C45" s="8" t="s">
        <v>22</v>
      </c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18" s="5" customFormat="1" ht="27" customHeight="1">
      <c r="B46" s="16" t="s">
        <v>17</v>
      </c>
      <c r="C46" s="15"/>
      <c r="D46" s="15">
        <v>29</v>
      </c>
      <c r="E46" s="8">
        <v>61</v>
      </c>
      <c r="F46" s="8">
        <v>35</v>
      </c>
      <c r="G46" s="8">
        <v>28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11</v>
      </c>
      <c r="N46" s="8">
        <v>14</v>
      </c>
      <c r="O46" s="8">
        <v>9</v>
      </c>
      <c r="P46" s="8">
        <v>6</v>
      </c>
      <c r="Q46" s="8">
        <v>2</v>
      </c>
      <c r="R46" s="8">
        <v>200</v>
      </c>
    </row>
    <row r="49" spans="2:17" s="86" customFormat="1" ht="24" customHeight="1">
      <c r="B49" s="90" t="s">
        <v>96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6:17" s="87" customFormat="1" ht="12" customHeight="1">
      <c r="P50" s="94" t="s">
        <v>25</v>
      </c>
      <c r="Q50" s="94"/>
    </row>
    <row r="51" spans="2:17" s="87" customFormat="1" ht="42.75" customHeight="1">
      <c r="B51" s="92" t="s">
        <v>26</v>
      </c>
      <c r="C51" s="57" t="s">
        <v>27</v>
      </c>
      <c r="D51" s="28" t="s">
        <v>28</v>
      </c>
      <c r="E51" s="28" t="s">
        <v>29</v>
      </c>
      <c r="F51" s="28" t="s">
        <v>30</v>
      </c>
      <c r="G51" s="28" t="s">
        <v>31</v>
      </c>
      <c r="H51" s="28" t="s">
        <v>32</v>
      </c>
      <c r="I51" s="28" t="s">
        <v>33</v>
      </c>
      <c r="J51" s="28" t="s">
        <v>34</v>
      </c>
      <c r="K51" s="28" t="s">
        <v>35</v>
      </c>
      <c r="L51" s="28" t="s">
        <v>36</v>
      </c>
      <c r="M51" s="28" t="s">
        <v>39</v>
      </c>
      <c r="N51" s="28" t="s">
        <v>38</v>
      </c>
      <c r="O51" s="28" t="s">
        <v>37</v>
      </c>
      <c r="P51" s="28" t="s">
        <v>49</v>
      </c>
      <c r="Q51" s="28" t="s">
        <v>17</v>
      </c>
    </row>
    <row r="52" spans="2:17" s="87" customFormat="1" ht="27" customHeight="1">
      <c r="B52" s="28" t="s">
        <v>41</v>
      </c>
      <c r="C52" s="28" t="s">
        <v>19</v>
      </c>
      <c r="D52" s="93"/>
      <c r="E52" s="93">
        <v>10</v>
      </c>
      <c r="F52" s="93">
        <v>10</v>
      </c>
      <c r="G52" s="93">
        <v>14</v>
      </c>
      <c r="H52" s="93"/>
      <c r="I52" s="93"/>
      <c r="J52" s="93"/>
      <c r="K52" s="93"/>
      <c r="L52" s="93"/>
      <c r="M52" s="93"/>
      <c r="N52" s="93"/>
      <c r="O52" s="93"/>
      <c r="P52" s="93"/>
      <c r="Q52" s="93">
        <f aca="true" t="shared" si="4" ref="Q52:Q55">SUM(D52:P52)</f>
        <v>34</v>
      </c>
    </row>
    <row r="53" spans="2:17" s="87" customFormat="1" ht="27" customHeight="1">
      <c r="B53" s="28"/>
      <c r="C53" s="28" t="s">
        <v>20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 s="87" customFormat="1" ht="27" customHeight="1">
      <c r="B54" s="28" t="s">
        <v>21</v>
      </c>
      <c r="C54" s="28" t="s">
        <v>19</v>
      </c>
      <c r="D54" s="93">
        <v>3</v>
      </c>
      <c r="E54" s="93">
        <v>12</v>
      </c>
      <c r="F54" s="93">
        <v>12</v>
      </c>
      <c r="G54" s="93">
        <v>21</v>
      </c>
      <c r="H54" s="93"/>
      <c r="I54" s="93"/>
      <c r="J54" s="93">
        <v>1</v>
      </c>
      <c r="K54" s="93">
        <v>2</v>
      </c>
      <c r="L54" s="93">
        <v>1</v>
      </c>
      <c r="M54" s="93">
        <v>13</v>
      </c>
      <c r="N54" s="93">
        <v>13</v>
      </c>
      <c r="O54" s="93">
        <v>16</v>
      </c>
      <c r="P54" s="93">
        <v>4</v>
      </c>
      <c r="Q54" s="93">
        <f t="shared" si="4"/>
        <v>98</v>
      </c>
    </row>
    <row r="55" spans="2:17" s="87" customFormat="1" ht="27" customHeight="1">
      <c r="B55" s="28"/>
      <c r="C55" s="28" t="s">
        <v>20</v>
      </c>
      <c r="D55" s="93">
        <v>4</v>
      </c>
      <c r="E55" s="93"/>
      <c r="F55" s="93"/>
      <c r="G55" s="93"/>
      <c r="H55" s="93"/>
      <c r="I55" s="93"/>
      <c r="J55" s="93"/>
      <c r="K55" s="93"/>
      <c r="L55" s="93"/>
      <c r="M55" s="93">
        <v>1</v>
      </c>
      <c r="N55" s="93"/>
      <c r="O55" s="93"/>
      <c r="P55" s="93"/>
      <c r="Q55" s="93">
        <f t="shared" si="4"/>
        <v>5</v>
      </c>
    </row>
    <row r="56" spans="2:17" s="87" customFormat="1" ht="27" customHeight="1">
      <c r="B56" s="28"/>
      <c r="C56" s="28" t="s">
        <v>22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 s="87" customFormat="1" ht="27" customHeight="1">
      <c r="B57" s="28" t="s">
        <v>17</v>
      </c>
      <c r="C57" s="28"/>
      <c r="D57" s="93">
        <f aca="true" t="shared" si="5" ref="D57:G57">SUM(D52:D56)</f>
        <v>7</v>
      </c>
      <c r="E57" s="93">
        <f t="shared" si="5"/>
        <v>22</v>
      </c>
      <c r="F57" s="93">
        <f t="shared" si="5"/>
        <v>22</v>
      </c>
      <c r="G57" s="93">
        <f t="shared" si="5"/>
        <v>35</v>
      </c>
      <c r="H57" s="93"/>
      <c r="I57" s="93"/>
      <c r="J57" s="93">
        <f aca="true" t="shared" si="6" ref="J57:P57">SUM(J52:J56)</f>
        <v>1</v>
      </c>
      <c r="K57" s="93">
        <f t="shared" si="6"/>
        <v>2</v>
      </c>
      <c r="L57" s="93">
        <f t="shared" si="6"/>
        <v>1</v>
      </c>
      <c r="M57" s="93">
        <f t="shared" si="6"/>
        <v>14</v>
      </c>
      <c r="N57" s="93">
        <f t="shared" si="6"/>
        <v>13</v>
      </c>
      <c r="O57" s="93">
        <f t="shared" si="6"/>
        <v>16</v>
      </c>
      <c r="P57" s="93">
        <f t="shared" si="6"/>
        <v>4</v>
      </c>
      <c r="Q57" s="93">
        <f>SUM(D57:P57)</f>
        <v>137</v>
      </c>
    </row>
  </sheetData>
  <sheetProtection/>
  <mergeCells count="26">
    <mergeCell ref="B2:N2"/>
    <mergeCell ref="B3:N3"/>
    <mergeCell ref="M4:N4"/>
    <mergeCell ref="B11:C11"/>
    <mergeCell ref="B14:O14"/>
    <mergeCell ref="N15:O15"/>
    <mergeCell ref="B22:C22"/>
    <mergeCell ref="B26:P26"/>
    <mergeCell ref="O27:P27"/>
    <mergeCell ref="B34:C34"/>
    <mergeCell ref="B38:R38"/>
    <mergeCell ref="P39:R39"/>
    <mergeCell ref="B46:C46"/>
    <mergeCell ref="B49:Q49"/>
    <mergeCell ref="P50:Q50"/>
    <mergeCell ref="B57:C57"/>
    <mergeCell ref="B6:B7"/>
    <mergeCell ref="B8:B10"/>
    <mergeCell ref="B17:B18"/>
    <mergeCell ref="B19:B21"/>
    <mergeCell ref="B29:B30"/>
    <mergeCell ref="B31:B33"/>
    <mergeCell ref="B41:B42"/>
    <mergeCell ref="B43:B45"/>
    <mergeCell ref="B52:B53"/>
    <mergeCell ref="B54:B5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GJTSZC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龙海山</dc:creator>
  <cp:keywords/>
  <dc:description/>
  <cp:lastModifiedBy>zuolan</cp:lastModifiedBy>
  <cp:lastPrinted>2018-03-07T12:48:45Z</cp:lastPrinted>
  <dcterms:created xsi:type="dcterms:W3CDTF">2010-02-23T01:39:59Z</dcterms:created>
  <dcterms:modified xsi:type="dcterms:W3CDTF">2020-04-09T10:11:19Z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