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72"/>
  </bookViews>
  <sheets>
    <sheet name="1" sheetId="1" r:id="rId1"/>
  </sheets>
  <definedNames>
    <definedName name="_xlnm._FilterDatabase" localSheetId="0" hidden="1">'1'!$A$2:$C$309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<sst xmlns="http://schemas.openxmlformats.org/spreadsheetml/2006/main" count="323" uniqueCount="31">
  <si>
    <t>固镇县2020年公开招聘编外教师
面试成绩</t>
  </si>
  <si>
    <t>序号</t>
  </si>
  <si>
    <t>职位代码</t>
  </si>
  <si>
    <t>准考证号</t>
  </si>
  <si>
    <t>面试组别</t>
  </si>
  <si>
    <t>面试成绩</t>
  </si>
  <si>
    <t>备注</t>
  </si>
  <si>
    <t>202023-幼儿园A组</t>
  </si>
  <si>
    <t>202021-小学信息技术组</t>
  </si>
  <si>
    <t>202024-幼儿园B组</t>
  </si>
  <si>
    <t>202022-小学科学组</t>
  </si>
  <si>
    <t>202025-幼儿园C组</t>
  </si>
  <si>
    <t>缺考</t>
  </si>
  <si>
    <t>202011-小学语文A组</t>
  </si>
  <si>
    <t>202012-小学语文B组</t>
  </si>
  <si>
    <t>202013-小学语文C组</t>
  </si>
  <si>
    <t>202014-小学数学A组</t>
  </si>
  <si>
    <t>202015-小学数学B组</t>
  </si>
  <si>
    <t>202016-小学数学C组</t>
  </si>
  <si>
    <t>202017-小学英语组</t>
  </si>
  <si>
    <t>202008-初中体育组</t>
  </si>
  <si>
    <t>202018-小学音乐组</t>
  </si>
  <si>
    <t>202019-小学体育组</t>
  </si>
  <si>
    <t>202020-小学美术组</t>
  </si>
  <si>
    <t>202001-初中语文组</t>
  </si>
  <si>
    <t>202002-初中数学组</t>
  </si>
  <si>
    <t>202003-初中英语组</t>
  </si>
  <si>
    <t>202004-初中物理组</t>
  </si>
  <si>
    <t>202005-初中化学组</t>
  </si>
  <si>
    <t>202007-初中音乐组</t>
  </si>
  <si>
    <t>202009-初中美术组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</si>
</sst>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_ "/>
  </numFmts>
  <fonts count="25">
    <font>
      <sz val="12"/>
      <name val="宋体"/>
      <charset val="134"/>
    </font>
    <font>
      <b/>
      <sz val="14"/>
      <name val="宋体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b/>
      <sz val="1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0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9" defaultRowHeight="26.4" outlineLevelCol="5"/>
  <cols>
    <col min="1" max="1" width="8.8" style="2" customWidth="1"/>
    <col min="2" max="2" width="20.1" style="3" customWidth="1"/>
    <col min="3" max="3" width="15" style="4" customWidth="1"/>
    <col min="4" max="4" width="9.4" style="5" customWidth="1"/>
    <col min="5" max="5" width="13.7" style="6" customWidth="1"/>
    <col min="6" max="6" width="7.75" style="4" customWidth="1"/>
    <col min="7" max="216" width="9" style="4" customWidth="1"/>
    <col min="217" max="16384" width="9" style="4"/>
  </cols>
  <sheetData>
    <row r="1" ht="60.95" customHeight="1" spans="1:6">
      <c r="A1" s="7" t="s">
        <v>0</v>
      </c>
      <c r="B1" s="7"/>
      <c r="C1" s="7"/>
      <c r="D1" s="7"/>
      <c r="E1" s="7"/>
      <c r="F1" s="7"/>
    </row>
    <row r="2" ht="41.1" customHeight="1" spans="1:6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</row>
    <row r="3" s="1" customFormat="1" ht="32.1" customHeight="1" spans="1:6">
      <c r="A3" s="11">
        <v>1</v>
      </c>
      <c r="B3" s="12" t="s">
        <v>7</v>
      </c>
      <c r="C3" s="9" t="str">
        <f>"2020230225"</f>
        <v>2020230225</v>
      </c>
      <c r="D3" s="13">
        <v>1</v>
      </c>
      <c r="E3" s="14">
        <v>79.4</v>
      </c>
      <c r="F3" s="9"/>
    </row>
    <row r="4" s="1" customFormat="1" ht="32.1" customHeight="1" spans="1:6">
      <c r="A4" s="11">
        <v>2</v>
      </c>
      <c r="B4" s="12" t="s">
        <v>7</v>
      </c>
      <c r="C4" s="9" t="str">
        <f>"2020230206"</f>
        <v>2020230206</v>
      </c>
      <c r="D4" s="13">
        <v>1</v>
      </c>
      <c r="E4" s="14">
        <v>68.4</v>
      </c>
      <c r="F4" s="9"/>
    </row>
    <row r="5" s="1" customFormat="1" ht="32.1" customHeight="1" spans="1:6">
      <c r="A5" s="11">
        <v>3</v>
      </c>
      <c r="B5" s="12" t="s">
        <v>7</v>
      </c>
      <c r="C5" s="9" t="str">
        <f>"2020230228"</f>
        <v>2020230228</v>
      </c>
      <c r="D5" s="13">
        <v>1</v>
      </c>
      <c r="E5" s="14">
        <v>67.2</v>
      </c>
      <c r="F5" s="9"/>
    </row>
    <row r="6" s="1" customFormat="1" ht="32.1" customHeight="1" spans="1:6">
      <c r="A6" s="11">
        <v>4</v>
      </c>
      <c r="B6" s="12" t="s">
        <v>7</v>
      </c>
      <c r="C6" s="9" t="str">
        <f>"2020230216"</f>
        <v>2020230216</v>
      </c>
      <c r="D6" s="13">
        <v>1</v>
      </c>
      <c r="E6" s="14">
        <v>78.2</v>
      </c>
      <c r="F6" s="9"/>
    </row>
    <row r="7" s="1" customFormat="1" ht="32.1" customHeight="1" spans="1:6">
      <c r="A7" s="11">
        <v>5</v>
      </c>
      <c r="B7" s="12" t="s">
        <v>7</v>
      </c>
      <c r="C7" s="9" t="str">
        <f>"2020230124"</f>
        <v>2020230124</v>
      </c>
      <c r="D7" s="13">
        <v>1</v>
      </c>
      <c r="E7" s="14">
        <v>78.2</v>
      </c>
      <c r="F7" s="9"/>
    </row>
    <row r="8" s="1" customFormat="1" ht="32.1" customHeight="1" spans="1:6">
      <c r="A8" s="11">
        <v>6</v>
      </c>
      <c r="B8" s="12" t="s">
        <v>7</v>
      </c>
      <c r="C8" s="9" t="str">
        <f>"2020230215"</f>
        <v>2020230215</v>
      </c>
      <c r="D8" s="13">
        <v>1</v>
      </c>
      <c r="E8" s="14">
        <v>73.8</v>
      </c>
      <c r="F8" s="9"/>
    </row>
    <row r="9" s="1" customFormat="1" ht="32.1" customHeight="1" spans="1:6">
      <c r="A9" s="11">
        <v>7</v>
      </c>
      <c r="B9" s="12" t="s">
        <v>7</v>
      </c>
      <c r="C9" s="9" t="str">
        <f>"2020230213"</f>
        <v>2020230213</v>
      </c>
      <c r="D9" s="13">
        <v>1</v>
      </c>
      <c r="E9" s="14">
        <v>70.6</v>
      </c>
      <c r="F9" s="9"/>
    </row>
    <row r="10" s="1" customFormat="1" ht="32.1" customHeight="1" spans="1:6">
      <c r="A10" s="11">
        <v>8</v>
      </c>
      <c r="B10" s="12" t="s">
        <v>7</v>
      </c>
      <c r="C10" s="9" t="str">
        <f>"2020230208"</f>
        <v>2020230208</v>
      </c>
      <c r="D10" s="13">
        <v>1</v>
      </c>
      <c r="E10" s="14">
        <v>63.2</v>
      </c>
      <c r="F10" s="9"/>
    </row>
    <row r="11" s="1" customFormat="1" ht="32.1" customHeight="1" spans="1:6">
      <c r="A11" s="11">
        <v>9</v>
      </c>
      <c r="B11" s="12" t="s">
        <v>7</v>
      </c>
      <c r="C11" s="9" t="str">
        <f>"2020230301"</f>
        <v>2020230301</v>
      </c>
      <c r="D11" s="13">
        <v>1</v>
      </c>
      <c r="E11" s="14">
        <v>64.2</v>
      </c>
      <c r="F11" s="9"/>
    </row>
    <row r="12" s="1" customFormat="1" ht="32.1" customHeight="1" spans="1:6">
      <c r="A12" s="11">
        <v>10</v>
      </c>
      <c r="B12" s="12" t="s">
        <v>7</v>
      </c>
      <c r="C12" s="9" t="str">
        <f>"2020230230"</f>
        <v>2020230230</v>
      </c>
      <c r="D12" s="13">
        <v>1</v>
      </c>
      <c r="E12" s="14">
        <v>67.2</v>
      </c>
      <c r="F12" s="9"/>
    </row>
    <row r="13" s="1" customFormat="1" ht="32.1" customHeight="1" spans="1:6">
      <c r="A13" s="11">
        <v>11</v>
      </c>
      <c r="B13" s="12" t="s">
        <v>7</v>
      </c>
      <c r="C13" s="9" t="str">
        <f>"2020230205"</f>
        <v>2020230205</v>
      </c>
      <c r="D13" s="13">
        <v>1</v>
      </c>
      <c r="E13" s="14">
        <v>70.6</v>
      </c>
      <c r="F13" s="9"/>
    </row>
    <row r="14" s="1" customFormat="1" ht="32.1" customHeight="1" spans="1:6">
      <c r="A14" s="11">
        <v>12</v>
      </c>
      <c r="B14" s="12" t="s">
        <v>7</v>
      </c>
      <c r="C14" s="9" t="str">
        <f>"2020230112"</f>
        <v>2020230112</v>
      </c>
      <c r="D14" s="13">
        <v>1</v>
      </c>
      <c r="E14" s="14">
        <v>67</v>
      </c>
      <c r="F14" s="9"/>
    </row>
    <row r="15" s="1" customFormat="1" ht="32.1" customHeight="1" spans="1:6">
      <c r="A15" s="11">
        <v>13</v>
      </c>
      <c r="B15" s="12" t="s">
        <v>7</v>
      </c>
      <c r="C15" s="9" t="str">
        <f>"2020230117"</f>
        <v>2020230117</v>
      </c>
      <c r="D15" s="13">
        <v>1</v>
      </c>
      <c r="E15" s="14">
        <v>81.8</v>
      </c>
      <c r="F15" s="9"/>
    </row>
    <row r="16" s="1" customFormat="1" ht="32.1" customHeight="1" spans="1:6">
      <c r="A16" s="11">
        <v>14</v>
      </c>
      <c r="B16" s="12" t="s">
        <v>7</v>
      </c>
      <c r="C16" s="9" t="str">
        <f>"2020230212"</f>
        <v>2020230212</v>
      </c>
      <c r="D16" s="13">
        <v>1</v>
      </c>
      <c r="E16" s="14">
        <v>76.2</v>
      </c>
      <c r="F16" s="9"/>
    </row>
    <row r="17" s="1" customFormat="1" ht="32.1" customHeight="1" spans="1:6">
      <c r="A17" s="11">
        <v>15</v>
      </c>
      <c r="B17" s="12" t="s">
        <v>7</v>
      </c>
      <c r="C17" s="9" t="str">
        <f>"2020230113"</f>
        <v>2020230113</v>
      </c>
      <c r="D17" s="13">
        <v>1</v>
      </c>
      <c r="E17" s="14">
        <v>69.4</v>
      </c>
      <c r="F17" s="9"/>
    </row>
    <row r="18" s="1" customFormat="1" ht="32.1" customHeight="1" spans="1:6">
      <c r="A18" s="11">
        <v>16</v>
      </c>
      <c r="B18" s="12" t="s">
        <v>7</v>
      </c>
      <c r="C18" s="9" t="str">
        <f>"2020230214"</f>
        <v>2020230214</v>
      </c>
      <c r="D18" s="13">
        <v>1</v>
      </c>
      <c r="E18" s="14">
        <v>67.8</v>
      </c>
      <c r="F18" s="9"/>
    </row>
    <row r="19" s="1" customFormat="1" ht="32.1" customHeight="1" spans="1:6">
      <c r="A19" s="11">
        <v>17</v>
      </c>
      <c r="B19" s="12" t="s">
        <v>7</v>
      </c>
      <c r="C19" s="9" t="str">
        <f>"2020230103"</f>
        <v>2020230103</v>
      </c>
      <c r="D19" s="13">
        <v>1</v>
      </c>
      <c r="E19" s="14">
        <v>73.2</v>
      </c>
      <c r="F19" s="9"/>
    </row>
    <row r="20" s="1" customFormat="1" ht="32.1" customHeight="1" spans="1:6">
      <c r="A20" s="11">
        <v>18</v>
      </c>
      <c r="B20" s="12" t="s">
        <v>7</v>
      </c>
      <c r="C20" s="9" t="str">
        <f>"2020230111"</f>
        <v>2020230111</v>
      </c>
      <c r="D20" s="13">
        <v>1</v>
      </c>
      <c r="E20" s="14">
        <v>68.6</v>
      </c>
      <c r="F20" s="9"/>
    </row>
    <row r="21" s="1" customFormat="1" ht="32.1" customHeight="1" spans="1:6">
      <c r="A21" s="11">
        <v>19</v>
      </c>
      <c r="B21" s="12" t="s">
        <v>7</v>
      </c>
      <c r="C21" s="9" t="str">
        <f>"2020230220"</f>
        <v>2020230220</v>
      </c>
      <c r="D21" s="13">
        <v>1</v>
      </c>
      <c r="E21" s="14">
        <v>75.6</v>
      </c>
      <c r="F21" s="9"/>
    </row>
    <row r="22" s="1" customFormat="1" ht="32.1" customHeight="1" spans="1:6">
      <c r="A22" s="11">
        <v>20</v>
      </c>
      <c r="B22" s="12" t="s">
        <v>7</v>
      </c>
      <c r="C22" s="9" t="str">
        <f>"2020230211"</f>
        <v>2020230211</v>
      </c>
      <c r="D22" s="13">
        <v>1</v>
      </c>
      <c r="E22" s="14">
        <v>73</v>
      </c>
      <c r="F22" s="9"/>
    </row>
    <row r="23" s="1" customFormat="1" ht="32.1" customHeight="1" spans="1:6">
      <c r="A23" s="11">
        <v>21</v>
      </c>
      <c r="B23" s="12" t="s">
        <v>7</v>
      </c>
      <c r="C23" s="9" t="str">
        <f>"2020230217"</f>
        <v>2020230217</v>
      </c>
      <c r="D23" s="13">
        <v>1</v>
      </c>
      <c r="E23" s="14">
        <v>72.6</v>
      </c>
      <c r="F23" s="9"/>
    </row>
    <row r="24" s="1" customFormat="1" ht="32.1" customHeight="1" spans="1:6">
      <c r="A24" s="11">
        <v>22</v>
      </c>
      <c r="B24" s="12" t="s">
        <v>7</v>
      </c>
      <c r="C24" s="9" t="str">
        <f>"2020230222"</f>
        <v>2020230222</v>
      </c>
      <c r="D24" s="13">
        <v>1</v>
      </c>
      <c r="E24" s="14">
        <v>83</v>
      </c>
      <c r="F24" s="9"/>
    </row>
    <row r="25" s="1" customFormat="1" ht="32.1" customHeight="1" spans="1:6">
      <c r="A25" s="11">
        <v>23</v>
      </c>
      <c r="B25" s="12" t="s">
        <v>7</v>
      </c>
      <c r="C25" s="9" t="str">
        <f>"2020230108"</f>
        <v>2020230108</v>
      </c>
      <c r="D25" s="13">
        <v>1</v>
      </c>
      <c r="E25" s="14">
        <v>72.2</v>
      </c>
      <c r="F25" s="9"/>
    </row>
    <row r="26" s="1" customFormat="1" ht="32.1" customHeight="1" spans="1:6">
      <c r="A26" s="11">
        <v>24</v>
      </c>
      <c r="B26" s="12" t="s">
        <v>7</v>
      </c>
      <c r="C26" s="9" t="str">
        <f>"2020230104"</f>
        <v>2020230104</v>
      </c>
      <c r="D26" s="13">
        <v>1</v>
      </c>
      <c r="E26" s="14">
        <v>75.6</v>
      </c>
      <c r="F26" s="9"/>
    </row>
    <row r="27" s="1" customFormat="1" ht="32.1" customHeight="1" spans="1:6">
      <c r="A27" s="11">
        <v>25</v>
      </c>
      <c r="B27" s="12" t="s">
        <v>7</v>
      </c>
      <c r="C27" s="9" t="str">
        <f>"2020230121"</f>
        <v>2020230121</v>
      </c>
      <c r="D27" s="13">
        <v>1</v>
      </c>
      <c r="E27" s="14">
        <v>77</v>
      </c>
      <c r="F27" s="9"/>
    </row>
    <row r="28" s="1" customFormat="1" ht="32.1" customHeight="1" spans="1:6">
      <c r="A28" s="11">
        <v>26</v>
      </c>
      <c r="B28" s="12" t="s">
        <v>8</v>
      </c>
      <c r="C28" s="9" t="str">
        <f>"2020213716"</f>
        <v>2020213716</v>
      </c>
      <c r="D28" s="13">
        <v>2</v>
      </c>
      <c r="E28" s="14">
        <v>78.4</v>
      </c>
      <c r="F28" s="9"/>
    </row>
    <row r="29" s="1" customFormat="1" ht="32.1" customHeight="1" spans="1:6">
      <c r="A29" s="11">
        <v>27</v>
      </c>
      <c r="B29" s="12" t="s">
        <v>8</v>
      </c>
      <c r="C29" s="9" t="str">
        <f>"2020213715"</f>
        <v>2020213715</v>
      </c>
      <c r="D29" s="13">
        <v>2</v>
      </c>
      <c r="E29" s="14">
        <v>76.2</v>
      </c>
      <c r="F29" s="9"/>
    </row>
    <row r="30" s="1" customFormat="1" ht="32.1" customHeight="1" spans="1:6">
      <c r="A30" s="11">
        <v>28</v>
      </c>
      <c r="B30" s="12" t="s">
        <v>8</v>
      </c>
      <c r="C30" s="9" t="str">
        <f>"2020213720"</f>
        <v>2020213720</v>
      </c>
      <c r="D30" s="13">
        <v>2</v>
      </c>
      <c r="E30" s="14">
        <v>83.6</v>
      </c>
      <c r="F30" s="9"/>
    </row>
    <row r="31" s="1" customFormat="1" ht="32.1" customHeight="1" spans="1:6">
      <c r="A31" s="11">
        <v>29</v>
      </c>
      <c r="B31" s="12" t="s">
        <v>9</v>
      </c>
      <c r="C31" s="9" t="str">
        <f>"2020240304"</f>
        <v>2020240304</v>
      </c>
      <c r="D31" s="13">
        <v>2</v>
      </c>
      <c r="E31" s="14">
        <v>84.2</v>
      </c>
      <c r="F31" s="9"/>
    </row>
    <row r="32" s="1" customFormat="1" ht="32.1" customHeight="1" spans="1:6">
      <c r="A32" s="11">
        <v>30</v>
      </c>
      <c r="B32" s="12" t="s">
        <v>9</v>
      </c>
      <c r="C32" s="9" t="str">
        <f>"2020240313"</f>
        <v>2020240313</v>
      </c>
      <c r="D32" s="13">
        <v>2</v>
      </c>
      <c r="E32" s="14">
        <v>73.6</v>
      </c>
      <c r="F32" s="9"/>
    </row>
    <row r="33" s="1" customFormat="1" ht="32.1" customHeight="1" spans="1:6">
      <c r="A33" s="11">
        <v>31</v>
      </c>
      <c r="B33" s="12" t="s">
        <v>9</v>
      </c>
      <c r="C33" s="9" t="str">
        <f>"2020240307"</f>
        <v>2020240307</v>
      </c>
      <c r="D33" s="13">
        <v>2</v>
      </c>
      <c r="E33" s="14">
        <v>76.8</v>
      </c>
      <c r="F33" s="9"/>
    </row>
    <row r="34" s="1" customFormat="1" ht="32.1" customHeight="1" spans="1:6">
      <c r="A34" s="11">
        <v>32</v>
      </c>
      <c r="B34" s="12" t="s">
        <v>9</v>
      </c>
      <c r="C34" s="9" t="str">
        <f>"2020240427"</f>
        <v>2020240427</v>
      </c>
      <c r="D34" s="13">
        <v>2</v>
      </c>
      <c r="E34" s="14">
        <v>77.4</v>
      </c>
      <c r="F34" s="9"/>
    </row>
    <row r="35" s="1" customFormat="1" ht="32.1" customHeight="1" spans="1:6">
      <c r="A35" s="11">
        <v>33</v>
      </c>
      <c r="B35" s="12" t="s">
        <v>9</v>
      </c>
      <c r="C35" s="9" t="str">
        <f>"2020240404"</f>
        <v>2020240404</v>
      </c>
      <c r="D35" s="13">
        <v>2</v>
      </c>
      <c r="E35" s="14">
        <v>71.2</v>
      </c>
      <c r="F35" s="9"/>
    </row>
    <row r="36" s="1" customFormat="1" ht="32.1" customHeight="1" spans="1:6">
      <c r="A36" s="11">
        <v>34</v>
      </c>
      <c r="B36" s="12" t="s">
        <v>9</v>
      </c>
      <c r="C36" s="9" t="str">
        <f>"2020240410"</f>
        <v>2020240410</v>
      </c>
      <c r="D36" s="13">
        <v>2</v>
      </c>
      <c r="E36" s="14">
        <v>82.8</v>
      </c>
      <c r="F36" s="9"/>
    </row>
    <row r="37" s="1" customFormat="1" ht="32.1" customHeight="1" spans="1:6">
      <c r="A37" s="11">
        <v>35</v>
      </c>
      <c r="B37" s="12" t="s">
        <v>9</v>
      </c>
      <c r="C37" s="9" t="str">
        <f>"2020240321"</f>
        <v>2020240321</v>
      </c>
      <c r="D37" s="13">
        <v>2</v>
      </c>
      <c r="E37" s="14">
        <v>71.8</v>
      </c>
      <c r="F37" s="9"/>
    </row>
    <row r="38" s="1" customFormat="1" ht="32.1" customHeight="1" spans="1:6">
      <c r="A38" s="11">
        <v>36</v>
      </c>
      <c r="B38" s="12" t="s">
        <v>9</v>
      </c>
      <c r="C38" s="9" t="str">
        <f>"2020240324"</f>
        <v>2020240324</v>
      </c>
      <c r="D38" s="13">
        <v>2</v>
      </c>
      <c r="E38" s="14">
        <v>78.4</v>
      </c>
      <c r="F38" s="9"/>
    </row>
    <row r="39" s="1" customFormat="1" ht="32.1" customHeight="1" spans="1:6">
      <c r="A39" s="11">
        <v>37</v>
      </c>
      <c r="B39" s="12" t="s">
        <v>9</v>
      </c>
      <c r="C39" s="9" t="str">
        <f>"2020240312"</f>
        <v>2020240312</v>
      </c>
      <c r="D39" s="13">
        <v>2</v>
      </c>
      <c r="E39" s="14">
        <v>80.2</v>
      </c>
      <c r="F39" s="9"/>
    </row>
    <row r="40" s="1" customFormat="1" ht="32.1" customHeight="1" spans="1:6">
      <c r="A40" s="11">
        <v>38</v>
      </c>
      <c r="B40" s="12" t="s">
        <v>9</v>
      </c>
      <c r="C40" s="9" t="str">
        <f>"2020240402"</f>
        <v>2020240402</v>
      </c>
      <c r="D40" s="13">
        <v>2</v>
      </c>
      <c r="E40" s="14">
        <v>75.8</v>
      </c>
      <c r="F40" s="9"/>
    </row>
    <row r="41" s="1" customFormat="1" ht="32.1" customHeight="1" spans="1:6">
      <c r="A41" s="11">
        <v>39</v>
      </c>
      <c r="B41" s="12" t="s">
        <v>9</v>
      </c>
      <c r="C41" s="9" t="str">
        <f>"2020240426"</f>
        <v>2020240426</v>
      </c>
      <c r="D41" s="13">
        <v>2</v>
      </c>
      <c r="E41" s="14">
        <v>65.8</v>
      </c>
      <c r="F41" s="9"/>
    </row>
    <row r="42" s="1" customFormat="1" ht="32.1" customHeight="1" spans="1:6">
      <c r="A42" s="11">
        <v>40</v>
      </c>
      <c r="B42" s="12" t="s">
        <v>9</v>
      </c>
      <c r="C42" s="9" t="str">
        <f>"2020240310"</f>
        <v>2020240310</v>
      </c>
      <c r="D42" s="13">
        <v>2</v>
      </c>
      <c r="E42" s="14">
        <v>75.8</v>
      </c>
      <c r="F42" s="9"/>
    </row>
    <row r="43" s="1" customFormat="1" ht="32.1" customHeight="1" spans="1:6">
      <c r="A43" s="11">
        <v>41</v>
      </c>
      <c r="B43" s="12" t="s">
        <v>9</v>
      </c>
      <c r="C43" s="9" t="str">
        <f>"2020240418"</f>
        <v>2020240418</v>
      </c>
      <c r="D43" s="13">
        <v>2</v>
      </c>
      <c r="E43" s="14">
        <v>71.6</v>
      </c>
      <c r="F43" s="9"/>
    </row>
    <row r="44" s="1" customFormat="1" ht="32.1" customHeight="1" spans="1:6">
      <c r="A44" s="11">
        <v>42</v>
      </c>
      <c r="B44" s="12" t="s">
        <v>9</v>
      </c>
      <c r="C44" s="9" t="str">
        <f>"2020240422"</f>
        <v>2020240422</v>
      </c>
      <c r="D44" s="13">
        <v>2</v>
      </c>
      <c r="E44" s="14">
        <v>67.8</v>
      </c>
      <c r="F44" s="9"/>
    </row>
    <row r="45" s="1" customFormat="1" ht="32.1" customHeight="1" spans="1:6">
      <c r="A45" s="11">
        <v>43</v>
      </c>
      <c r="B45" s="12" t="s">
        <v>9</v>
      </c>
      <c r="C45" s="9" t="str">
        <f>"2020240319"</f>
        <v>2020240319</v>
      </c>
      <c r="D45" s="13">
        <v>2</v>
      </c>
      <c r="E45" s="14">
        <v>73.6</v>
      </c>
      <c r="F45" s="9"/>
    </row>
    <row r="46" s="1" customFormat="1" ht="32.1" customHeight="1" spans="1:6">
      <c r="A46" s="11">
        <v>44</v>
      </c>
      <c r="B46" s="12" t="s">
        <v>9</v>
      </c>
      <c r="C46" s="9" t="str">
        <f>"2020240306"</f>
        <v>2020240306</v>
      </c>
      <c r="D46" s="13">
        <v>2</v>
      </c>
      <c r="E46" s="14">
        <v>68.2</v>
      </c>
      <c r="F46" s="9"/>
    </row>
    <row r="47" s="1" customFormat="1" ht="32.1" customHeight="1" spans="1:6">
      <c r="A47" s="11">
        <v>45</v>
      </c>
      <c r="B47" s="12" t="s">
        <v>9</v>
      </c>
      <c r="C47" s="9" t="str">
        <f>"2020240311"</f>
        <v>2020240311</v>
      </c>
      <c r="D47" s="13">
        <v>2</v>
      </c>
      <c r="E47" s="14">
        <v>68.6</v>
      </c>
      <c r="F47" s="9"/>
    </row>
    <row r="48" s="1" customFormat="1" ht="32.1" customHeight="1" spans="1:6">
      <c r="A48" s="11">
        <v>46</v>
      </c>
      <c r="B48" s="12" t="s">
        <v>9</v>
      </c>
      <c r="C48" s="9" t="str">
        <f>"2020240401"</f>
        <v>2020240401</v>
      </c>
      <c r="D48" s="13">
        <v>2</v>
      </c>
      <c r="E48" s="14">
        <v>79</v>
      </c>
      <c r="F48" s="9"/>
    </row>
    <row r="49" s="1" customFormat="1" ht="32.1" customHeight="1" spans="1:6">
      <c r="A49" s="11">
        <v>47</v>
      </c>
      <c r="B49" s="12" t="s">
        <v>9</v>
      </c>
      <c r="C49" s="9" t="str">
        <f>"2020240407"</f>
        <v>2020240407</v>
      </c>
      <c r="D49" s="13">
        <v>2</v>
      </c>
      <c r="E49" s="14">
        <v>80</v>
      </c>
      <c r="F49" s="9"/>
    </row>
    <row r="50" s="1" customFormat="1" ht="32.1" customHeight="1" spans="1:6">
      <c r="A50" s="11">
        <v>48</v>
      </c>
      <c r="B50" s="12" t="s">
        <v>9</v>
      </c>
      <c r="C50" s="9" t="str">
        <f>"2020240423"</f>
        <v>2020240423</v>
      </c>
      <c r="D50" s="13">
        <v>2</v>
      </c>
      <c r="E50" s="14">
        <v>75.4</v>
      </c>
      <c r="F50" s="9"/>
    </row>
    <row r="51" s="1" customFormat="1" ht="32.1" customHeight="1" spans="1:6">
      <c r="A51" s="11">
        <v>49</v>
      </c>
      <c r="B51" s="12" t="s">
        <v>9</v>
      </c>
      <c r="C51" s="9" t="str">
        <f>"2020240330"</f>
        <v>2020240330</v>
      </c>
      <c r="D51" s="13">
        <v>2</v>
      </c>
      <c r="E51" s="14">
        <v>65.4</v>
      </c>
      <c r="F51" s="9"/>
    </row>
    <row r="52" s="1" customFormat="1" ht="32.1" customHeight="1" spans="1:6">
      <c r="A52" s="11">
        <v>50</v>
      </c>
      <c r="B52" s="12" t="s">
        <v>9</v>
      </c>
      <c r="C52" s="9" t="str">
        <f>"2020240308"</f>
        <v>2020240308</v>
      </c>
      <c r="D52" s="13">
        <v>2</v>
      </c>
      <c r="E52" s="14">
        <v>77.6</v>
      </c>
      <c r="F52" s="9"/>
    </row>
    <row r="53" s="1" customFormat="1" ht="32.1" customHeight="1" spans="1:6">
      <c r="A53" s="11">
        <v>51</v>
      </c>
      <c r="B53" s="12" t="s">
        <v>9</v>
      </c>
      <c r="C53" s="9" t="str">
        <f>"2020240329"</f>
        <v>2020240329</v>
      </c>
      <c r="D53" s="13">
        <v>2</v>
      </c>
      <c r="E53" s="14">
        <v>83.6</v>
      </c>
      <c r="F53" s="9"/>
    </row>
    <row r="54" s="1" customFormat="1" ht="32.1" customHeight="1" spans="1:6">
      <c r="A54" s="11">
        <v>52</v>
      </c>
      <c r="B54" s="12" t="s">
        <v>9</v>
      </c>
      <c r="C54" s="9" t="str">
        <f>"2020240315"</f>
        <v>2020240315</v>
      </c>
      <c r="D54" s="13">
        <v>2</v>
      </c>
      <c r="E54" s="14">
        <v>75</v>
      </c>
      <c r="F54" s="9"/>
    </row>
    <row r="55" s="1" customFormat="1" ht="32.1" customHeight="1" spans="1:6">
      <c r="A55" s="11">
        <v>53</v>
      </c>
      <c r="B55" s="12" t="s">
        <v>9</v>
      </c>
      <c r="C55" s="9" t="str">
        <f>"2020240419"</f>
        <v>2020240419</v>
      </c>
      <c r="D55" s="13">
        <v>2</v>
      </c>
      <c r="E55" s="14">
        <v>82.6</v>
      </c>
      <c r="F55" s="9"/>
    </row>
    <row r="56" s="1" customFormat="1" ht="32.1" customHeight="1" spans="1:6">
      <c r="A56" s="11">
        <v>54</v>
      </c>
      <c r="B56" s="12" t="s">
        <v>10</v>
      </c>
      <c r="C56" s="9" t="str">
        <f>"2020223723"</f>
        <v>2020223723</v>
      </c>
      <c r="D56" s="13">
        <v>3</v>
      </c>
      <c r="E56" s="14">
        <v>71.6</v>
      </c>
      <c r="F56" s="9"/>
    </row>
    <row r="57" s="1" customFormat="1" ht="32.1" customHeight="1" spans="1:6">
      <c r="A57" s="11">
        <v>55</v>
      </c>
      <c r="B57" s="12" t="s">
        <v>10</v>
      </c>
      <c r="C57" s="9" t="str">
        <f>"2020223724"</f>
        <v>2020223724</v>
      </c>
      <c r="D57" s="13">
        <v>3</v>
      </c>
      <c r="E57" s="14">
        <v>74.6</v>
      </c>
      <c r="F57" s="9"/>
    </row>
    <row r="58" s="1" customFormat="1" ht="32.1" customHeight="1" spans="1:6">
      <c r="A58" s="11">
        <v>56</v>
      </c>
      <c r="B58" s="12" t="s">
        <v>10</v>
      </c>
      <c r="C58" s="9" t="str">
        <f>"2020223725"</f>
        <v>2020223725</v>
      </c>
      <c r="D58" s="13">
        <v>3</v>
      </c>
      <c r="E58" s="14">
        <v>80.2</v>
      </c>
      <c r="F58" s="9"/>
    </row>
    <row r="59" s="1" customFormat="1" ht="32.1" customHeight="1" spans="1:6">
      <c r="A59" s="11">
        <v>57</v>
      </c>
      <c r="B59" s="12" t="s">
        <v>11</v>
      </c>
      <c r="C59" s="9" t="str">
        <f>"2020250625"</f>
        <v>2020250625</v>
      </c>
      <c r="D59" s="13">
        <v>3</v>
      </c>
      <c r="E59" s="14">
        <v>71.2</v>
      </c>
      <c r="F59" s="9"/>
    </row>
    <row r="60" s="1" customFormat="1" ht="32.1" customHeight="1" spans="1:6">
      <c r="A60" s="11">
        <v>58</v>
      </c>
      <c r="B60" s="12" t="s">
        <v>11</v>
      </c>
      <c r="C60" s="9" t="str">
        <f>"2020250618"</f>
        <v>2020250618</v>
      </c>
      <c r="D60" s="13">
        <v>3</v>
      </c>
      <c r="E60" s="14">
        <v>79</v>
      </c>
      <c r="F60" s="9"/>
    </row>
    <row r="61" s="1" customFormat="1" ht="32.1" customHeight="1" spans="1:6">
      <c r="A61" s="11">
        <v>59</v>
      </c>
      <c r="B61" s="12" t="s">
        <v>11</v>
      </c>
      <c r="C61" s="9" t="str">
        <f>"2020250617"</f>
        <v>2020250617</v>
      </c>
      <c r="D61" s="13">
        <v>3</v>
      </c>
      <c r="E61" s="14">
        <v>77.4</v>
      </c>
      <c r="F61" s="9"/>
    </row>
    <row r="62" s="1" customFormat="1" ht="32.1" customHeight="1" spans="1:6">
      <c r="A62" s="11">
        <v>60</v>
      </c>
      <c r="B62" s="12" t="s">
        <v>11</v>
      </c>
      <c r="C62" s="9" t="str">
        <f>"2020250624"</f>
        <v>2020250624</v>
      </c>
      <c r="D62" s="13">
        <v>3</v>
      </c>
      <c r="E62" s="14" t="s">
        <v>12</v>
      </c>
      <c r="F62" s="9"/>
    </row>
    <row r="63" s="1" customFormat="1" ht="32.1" customHeight="1" spans="1:6">
      <c r="A63" s="11">
        <v>61</v>
      </c>
      <c r="B63" s="12" t="s">
        <v>11</v>
      </c>
      <c r="C63" s="9" t="str">
        <f>"2020250619"</f>
        <v>2020250619</v>
      </c>
      <c r="D63" s="13">
        <v>3</v>
      </c>
      <c r="E63" s="14">
        <v>86.6</v>
      </c>
      <c r="F63" s="9"/>
    </row>
    <row r="64" s="1" customFormat="1" ht="32.1" customHeight="1" spans="1:6">
      <c r="A64" s="11">
        <v>62</v>
      </c>
      <c r="B64" s="12" t="s">
        <v>11</v>
      </c>
      <c r="C64" s="9" t="str">
        <f>"2020250607"</f>
        <v>2020250607</v>
      </c>
      <c r="D64" s="13">
        <v>3</v>
      </c>
      <c r="E64" s="14">
        <v>74.4</v>
      </c>
      <c r="F64" s="9"/>
    </row>
    <row r="65" s="1" customFormat="1" ht="32.1" customHeight="1" spans="1:6">
      <c r="A65" s="11">
        <v>63</v>
      </c>
      <c r="B65" s="12" t="s">
        <v>11</v>
      </c>
      <c r="C65" s="9" t="str">
        <f>"2020250508"</f>
        <v>2020250508</v>
      </c>
      <c r="D65" s="13">
        <v>3</v>
      </c>
      <c r="E65" s="14">
        <v>73.4</v>
      </c>
      <c r="F65" s="9"/>
    </row>
    <row r="66" s="1" customFormat="1" ht="32.1" customHeight="1" spans="1:6">
      <c r="A66" s="11">
        <v>64</v>
      </c>
      <c r="B66" s="12" t="s">
        <v>11</v>
      </c>
      <c r="C66" s="9" t="str">
        <f>"2020250608"</f>
        <v>2020250608</v>
      </c>
      <c r="D66" s="13">
        <v>3</v>
      </c>
      <c r="E66" s="14">
        <v>75.2</v>
      </c>
      <c r="F66" s="9"/>
    </row>
    <row r="67" s="1" customFormat="1" ht="32.1" customHeight="1" spans="1:6">
      <c r="A67" s="11">
        <v>65</v>
      </c>
      <c r="B67" s="12" t="s">
        <v>11</v>
      </c>
      <c r="C67" s="9" t="str">
        <f>"2020250615"</f>
        <v>2020250615</v>
      </c>
      <c r="D67" s="13">
        <v>3</v>
      </c>
      <c r="E67" s="14">
        <v>76.4</v>
      </c>
      <c r="F67" s="9"/>
    </row>
    <row r="68" s="1" customFormat="1" ht="32.1" customHeight="1" spans="1:6">
      <c r="A68" s="11">
        <v>66</v>
      </c>
      <c r="B68" s="12" t="s">
        <v>11</v>
      </c>
      <c r="C68" s="9" t="str">
        <f>"2020250606"</f>
        <v>2020250606</v>
      </c>
      <c r="D68" s="13">
        <v>3</v>
      </c>
      <c r="E68" s="14">
        <v>76.4</v>
      </c>
      <c r="F68" s="9"/>
    </row>
    <row r="69" s="1" customFormat="1" ht="32.1" customHeight="1" spans="1:6">
      <c r="A69" s="11">
        <v>67</v>
      </c>
      <c r="B69" s="12" t="s">
        <v>11</v>
      </c>
      <c r="C69" s="9" t="str">
        <f>"2020250614"</f>
        <v>2020250614</v>
      </c>
      <c r="D69" s="13">
        <v>3</v>
      </c>
      <c r="E69" s="14">
        <v>86.2</v>
      </c>
      <c r="F69" s="9"/>
    </row>
    <row r="70" s="1" customFormat="1" ht="32.1" customHeight="1" spans="1:6">
      <c r="A70" s="11">
        <v>68</v>
      </c>
      <c r="B70" s="12" t="s">
        <v>11</v>
      </c>
      <c r="C70" s="9" t="str">
        <f>"2020250611"</f>
        <v>2020250611</v>
      </c>
      <c r="D70" s="13">
        <v>3</v>
      </c>
      <c r="E70" s="14">
        <v>68.4</v>
      </c>
      <c r="F70" s="9"/>
    </row>
    <row r="71" s="1" customFormat="1" ht="32.1" customHeight="1" spans="1:6">
      <c r="A71" s="11">
        <v>69</v>
      </c>
      <c r="B71" s="12" t="s">
        <v>11</v>
      </c>
      <c r="C71" s="9" t="str">
        <f>"2020250609"</f>
        <v>2020250609</v>
      </c>
      <c r="D71" s="13">
        <v>3</v>
      </c>
      <c r="E71" s="14">
        <v>73.2</v>
      </c>
      <c r="F71" s="9"/>
    </row>
    <row r="72" s="1" customFormat="1" ht="32.1" customHeight="1" spans="1:6">
      <c r="A72" s="11">
        <v>70</v>
      </c>
      <c r="B72" s="12" t="s">
        <v>11</v>
      </c>
      <c r="C72" s="9" t="str">
        <f>"2020250529"</f>
        <v>2020250529</v>
      </c>
      <c r="D72" s="13">
        <v>3</v>
      </c>
      <c r="E72" s="14">
        <v>72</v>
      </c>
      <c r="F72" s="9"/>
    </row>
    <row r="73" s="1" customFormat="1" ht="32.1" customHeight="1" spans="1:6">
      <c r="A73" s="11">
        <v>71</v>
      </c>
      <c r="B73" s="12" t="s">
        <v>11</v>
      </c>
      <c r="C73" s="9" t="str">
        <f>"2020250612"</f>
        <v>2020250612</v>
      </c>
      <c r="D73" s="13">
        <v>3</v>
      </c>
      <c r="E73" s="14">
        <v>69.8</v>
      </c>
      <c r="F73" s="9"/>
    </row>
    <row r="74" s="1" customFormat="1" ht="32.1" customHeight="1" spans="1:6">
      <c r="A74" s="11">
        <v>72</v>
      </c>
      <c r="B74" s="12" t="s">
        <v>11</v>
      </c>
      <c r="C74" s="9" t="str">
        <f>"2020250505"</f>
        <v>2020250505</v>
      </c>
      <c r="D74" s="13">
        <v>3</v>
      </c>
      <c r="E74" s="14">
        <v>81.4</v>
      </c>
      <c r="F74" s="9"/>
    </row>
    <row r="75" s="1" customFormat="1" ht="32.1" customHeight="1" spans="1:6">
      <c r="A75" s="11">
        <v>73</v>
      </c>
      <c r="B75" s="12" t="s">
        <v>11</v>
      </c>
      <c r="C75" s="9" t="str">
        <f>"2020250527"</f>
        <v>2020250527</v>
      </c>
      <c r="D75" s="13">
        <v>3</v>
      </c>
      <c r="E75" s="14">
        <v>82</v>
      </c>
      <c r="F75" s="9"/>
    </row>
    <row r="76" s="1" customFormat="1" ht="32.1" customHeight="1" spans="1:6">
      <c r="A76" s="11">
        <v>74</v>
      </c>
      <c r="B76" s="12" t="s">
        <v>11</v>
      </c>
      <c r="C76" s="9" t="str">
        <f>"2020250602"</f>
        <v>2020250602</v>
      </c>
      <c r="D76" s="13">
        <v>3</v>
      </c>
      <c r="E76" s="14">
        <v>77.2</v>
      </c>
      <c r="F76" s="9"/>
    </row>
    <row r="77" s="1" customFormat="1" ht="32.1" customHeight="1" spans="1:6">
      <c r="A77" s="11">
        <v>75</v>
      </c>
      <c r="B77" s="12" t="s">
        <v>11</v>
      </c>
      <c r="C77" s="9" t="str">
        <f>"2020250528"</f>
        <v>2020250528</v>
      </c>
      <c r="D77" s="13">
        <v>3</v>
      </c>
      <c r="E77" s="14">
        <v>75.2</v>
      </c>
      <c r="F77" s="9"/>
    </row>
    <row r="78" s="1" customFormat="1" ht="32.1" customHeight="1" spans="1:6">
      <c r="A78" s="11">
        <v>76</v>
      </c>
      <c r="B78" s="12" t="s">
        <v>11</v>
      </c>
      <c r="C78" s="9" t="str">
        <f>"2020250512"</f>
        <v>2020250512</v>
      </c>
      <c r="D78" s="13">
        <v>3</v>
      </c>
      <c r="E78" s="14">
        <v>77.4</v>
      </c>
      <c r="F78" s="9"/>
    </row>
    <row r="79" s="1" customFormat="1" ht="32.1" customHeight="1" spans="1:6">
      <c r="A79" s="11">
        <v>77</v>
      </c>
      <c r="B79" s="12" t="s">
        <v>11</v>
      </c>
      <c r="C79" s="9" t="str">
        <f>"2020250524"</f>
        <v>2020250524</v>
      </c>
      <c r="D79" s="13">
        <v>3</v>
      </c>
      <c r="E79" s="14">
        <v>74</v>
      </c>
      <c r="F79" s="9"/>
    </row>
    <row r="80" s="1" customFormat="1" ht="32.1" customHeight="1" spans="1:6">
      <c r="A80" s="11">
        <v>78</v>
      </c>
      <c r="B80" s="12" t="s">
        <v>11</v>
      </c>
      <c r="C80" s="9" t="str">
        <f>"2020250620"</f>
        <v>2020250620</v>
      </c>
      <c r="D80" s="13">
        <v>3</v>
      </c>
      <c r="E80" s="14">
        <v>75</v>
      </c>
      <c r="F80" s="9"/>
    </row>
    <row r="81" s="1" customFormat="1" ht="32.1" customHeight="1" spans="1:6">
      <c r="A81" s="11">
        <v>79</v>
      </c>
      <c r="B81" s="12" t="s">
        <v>11</v>
      </c>
      <c r="C81" s="9" t="str">
        <f>"2020250504"</f>
        <v>2020250504</v>
      </c>
      <c r="D81" s="13">
        <v>3</v>
      </c>
      <c r="E81" s="14">
        <v>70.2</v>
      </c>
      <c r="F81" s="9"/>
    </row>
    <row r="82" s="1" customFormat="1" ht="32.1" customHeight="1" spans="1:6">
      <c r="A82" s="11">
        <v>80</v>
      </c>
      <c r="B82" s="12" t="s">
        <v>11</v>
      </c>
      <c r="C82" s="9" t="str">
        <f>"2020250511"</f>
        <v>2020250511</v>
      </c>
      <c r="D82" s="13">
        <v>3</v>
      </c>
      <c r="E82" s="14">
        <v>75.4</v>
      </c>
      <c r="F82" s="9"/>
    </row>
    <row r="83" s="1" customFormat="1" ht="32.1" customHeight="1" spans="1:6">
      <c r="A83" s="11">
        <v>81</v>
      </c>
      <c r="B83" s="12" t="s">
        <v>13</v>
      </c>
      <c r="C83" s="9" t="str">
        <f>"2020110820"</f>
        <v>2020110820</v>
      </c>
      <c r="D83" s="13">
        <v>4</v>
      </c>
      <c r="E83" s="14">
        <v>78.6</v>
      </c>
      <c r="F83" s="9"/>
    </row>
    <row r="84" s="1" customFormat="1" ht="32.1" customHeight="1" spans="1:6">
      <c r="A84" s="11">
        <v>82</v>
      </c>
      <c r="B84" s="12" t="s">
        <v>13</v>
      </c>
      <c r="C84" s="9" t="str">
        <f>"2020110710"</f>
        <v>2020110710</v>
      </c>
      <c r="D84" s="13">
        <v>4</v>
      </c>
      <c r="E84" s="14">
        <v>81.4</v>
      </c>
      <c r="F84" s="9"/>
    </row>
    <row r="85" s="1" customFormat="1" ht="32.1" customHeight="1" spans="1:6">
      <c r="A85" s="11">
        <v>83</v>
      </c>
      <c r="B85" s="12" t="s">
        <v>13</v>
      </c>
      <c r="C85" s="9" t="str">
        <f>"2020111107"</f>
        <v>2020111107</v>
      </c>
      <c r="D85" s="13">
        <v>4</v>
      </c>
      <c r="E85" s="14" t="s">
        <v>12</v>
      </c>
      <c r="F85" s="9"/>
    </row>
    <row r="86" s="1" customFormat="1" ht="32.1" customHeight="1" spans="1:6">
      <c r="A86" s="11">
        <v>84</v>
      </c>
      <c r="B86" s="12" t="s">
        <v>13</v>
      </c>
      <c r="C86" s="9" t="str">
        <f>"2020111021"</f>
        <v>2020111021</v>
      </c>
      <c r="D86" s="13">
        <v>4</v>
      </c>
      <c r="E86" s="14">
        <v>76.4</v>
      </c>
      <c r="F86" s="9"/>
    </row>
    <row r="87" s="1" customFormat="1" ht="32.1" customHeight="1" spans="1:6">
      <c r="A87" s="11">
        <v>85</v>
      </c>
      <c r="B87" s="12" t="s">
        <v>13</v>
      </c>
      <c r="C87" s="9" t="str">
        <f>"2020110904"</f>
        <v>2020110904</v>
      </c>
      <c r="D87" s="13">
        <v>4</v>
      </c>
      <c r="E87" s="14">
        <v>86.8</v>
      </c>
      <c r="F87" s="9"/>
    </row>
    <row r="88" s="1" customFormat="1" ht="32.1" customHeight="1" spans="1:6">
      <c r="A88" s="11">
        <v>86</v>
      </c>
      <c r="B88" s="12" t="s">
        <v>13</v>
      </c>
      <c r="C88" s="9" t="str">
        <f>"2020110823"</f>
        <v>2020110823</v>
      </c>
      <c r="D88" s="13">
        <v>4</v>
      </c>
      <c r="E88" s="14">
        <v>83.2</v>
      </c>
      <c r="F88" s="9"/>
    </row>
    <row r="89" s="1" customFormat="1" ht="32.1" customHeight="1" spans="1:6">
      <c r="A89" s="11">
        <v>87</v>
      </c>
      <c r="B89" s="12" t="s">
        <v>13</v>
      </c>
      <c r="C89" s="9" t="str">
        <f>"2020110702"</f>
        <v>2020110702</v>
      </c>
      <c r="D89" s="13">
        <v>4</v>
      </c>
      <c r="E89" s="14">
        <v>77.2</v>
      </c>
      <c r="F89" s="9"/>
    </row>
    <row r="90" s="1" customFormat="1" ht="32.1" customHeight="1" spans="1:6">
      <c r="A90" s="11">
        <v>88</v>
      </c>
      <c r="B90" s="12" t="s">
        <v>13</v>
      </c>
      <c r="C90" s="9" t="str">
        <f>"2020110821"</f>
        <v>2020110821</v>
      </c>
      <c r="D90" s="13">
        <v>4</v>
      </c>
      <c r="E90" s="14">
        <v>84.2</v>
      </c>
      <c r="F90" s="9"/>
    </row>
    <row r="91" s="1" customFormat="1" ht="32.1" customHeight="1" spans="1:6">
      <c r="A91" s="11">
        <v>89</v>
      </c>
      <c r="B91" s="12" t="s">
        <v>13</v>
      </c>
      <c r="C91" s="9" t="str">
        <f>"2020110713"</f>
        <v>2020110713</v>
      </c>
      <c r="D91" s="13">
        <v>4</v>
      </c>
      <c r="E91" s="14">
        <v>71.2</v>
      </c>
      <c r="F91" s="9"/>
    </row>
    <row r="92" s="1" customFormat="1" ht="32.1" customHeight="1" spans="1:6">
      <c r="A92" s="11">
        <v>90</v>
      </c>
      <c r="B92" s="12" t="s">
        <v>13</v>
      </c>
      <c r="C92" s="9" t="str">
        <f>"2020110810"</f>
        <v>2020110810</v>
      </c>
      <c r="D92" s="13">
        <v>4</v>
      </c>
      <c r="E92" s="14">
        <v>82</v>
      </c>
      <c r="F92" s="9"/>
    </row>
    <row r="93" s="1" customFormat="1" ht="32.1" customHeight="1" spans="1:6">
      <c r="A93" s="11">
        <v>91</v>
      </c>
      <c r="B93" s="12" t="s">
        <v>13</v>
      </c>
      <c r="C93" s="9" t="str">
        <f>"2020110806"</f>
        <v>2020110806</v>
      </c>
      <c r="D93" s="13">
        <v>4</v>
      </c>
      <c r="E93" s="14">
        <v>81.8</v>
      </c>
      <c r="F93" s="9"/>
    </row>
    <row r="94" s="1" customFormat="1" ht="32.1" customHeight="1" spans="1:6">
      <c r="A94" s="11">
        <v>92</v>
      </c>
      <c r="B94" s="12" t="s">
        <v>13</v>
      </c>
      <c r="C94" s="9" t="str">
        <f>"2020110930"</f>
        <v>2020110930</v>
      </c>
      <c r="D94" s="13">
        <v>4</v>
      </c>
      <c r="E94" s="14">
        <v>69.2</v>
      </c>
      <c r="F94" s="9"/>
    </row>
    <row r="95" s="1" customFormat="1" ht="32.1" customHeight="1" spans="1:6">
      <c r="A95" s="11">
        <v>93</v>
      </c>
      <c r="B95" s="12" t="s">
        <v>13</v>
      </c>
      <c r="C95" s="9" t="str">
        <f>"2020110914"</f>
        <v>2020110914</v>
      </c>
      <c r="D95" s="13">
        <v>4</v>
      </c>
      <c r="E95" s="14">
        <v>81.8</v>
      </c>
      <c r="F95" s="9"/>
    </row>
    <row r="96" s="1" customFormat="1" ht="32.1" customHeight="1" spans="1:6">
      <c r="A96" s="11">
        <v>94</v>
      </c>
      <c r="B96" s="12" t="s">
        <v>13</v>
      </c>
      <c r="C96" s="9" t="str">
        <f>"2020111022"</f>
        <v>2020111022</v>
      </c>
      <c r="D96" s="13">
        <v>4</v>
      </c>
      <c r="E96" s="14">
        <v>70.8</v>
      </c>
      <c r="F96" s="9"/>
    </row>
    <row r="97" s="1" customFormat="1" ht="32.1" customHeight="1" spans="1:6">
      <c r="A97" s="11">
        <v>95</v>
      </c>
      <c r="B97" s="12" t="s">
        <v>13</v>
      </c>
      <c r="C97" s="9" t="str">
        <f>"2020110703"</f>
        <v>2020110703</v>
      </c>
      <c r="D97" s="13">
        <v>4</v>
      </c>
      <c r="E97" s="14">
        <v>80.8</v>
      </c>
      <c r="F97" s="9"/>
    </row>
    <row r="98" s="1" customFormat="1" ht="32.1" customHeight="1" spans="1:6">
      <c r="A98" s="11">
        <v>96</v>
      </c>
      <c r="B98" s="12" t="s">
        <v>13</v>
      </c>
      <c r="C98" s="9" t="str">
        <f>"2020110708"</f>
        <v>2020110708</v>
      </c>
      <c r="D98" s="13">
        <v>4</v>
      </c>
      <c r="E98" s="14">
        <v>69.8</v>
      </c>
      <c r="F98" s="9"/>
    </row>
    <row r="99" s="1" customFormat="1" ht="32.1" customHeight="1" spans="1:6">
      <c r="A99" s="11">
        <v>97</v>
      </c>
      <c r="B99" s="12" t="s">
        <v>13</v>
      </c>
      <c r="C99" s="9" t="str">
        <f>"2020110716"</f>
        <v>2020110716</v>
      </c>
      <c r="D99" s="13">
        <v>4</v>
      </c>
      <c r="E99" s="14">
        <v>73.2</v>
      </c>
      <c r="F99" s="9"/>
    </row>
    <row r="100" s="1" customFormat="1" ht="32.1" customHeight="1" spans="1:6">
      <c r="A100" s="11">
        <v>98</v>
      </c>
      <c r="B100" s="12" t="s">
        <v>13</v>
      </c>
      <c r="C100" s="9" t="str">
        <f>"2020110811"</f>
        <v>2020110811</v>
      </c>
      <c r="D100" s="13">
        <v>4</v>
      </c>
      <c r="E100" s="14">
        <v>80</v>
      </c>
      <c r="F100" s="9"/>
    </row>
    <row r="101" s="1" customFormat="1" ht="32.1" customHeight="1" spans="1:6">
      <c r="A101" s="11">
        <v>99</v>
      </c>
      <c r="B101" s="12" t="s">
        <v>13</v>
      </c>
      <c r="C101" s="9" t="str">
        <f>"2020110814"</f>
        <v>2020110814</v>
      </c>
      <c r="D101" s="13">
        <v>4</v>
      </c>
      <c r="E101" s="14">
        <v>84.4</v>
      </c>
      <c r="F101" s="9"/>
    </row>
    <row r="102" s="1" customFormat="1" ht="32.1" customHeight="1" spans="1:6">
      <c r="A102" s="11">
        <v>100</v>
      </c>
      <c r="B102" s="12" t="s">
        <v>13</v>
      </c>
      <c r="C102" s="9" t="str">
        <f>"2020110925"</f>
        <v>2020110925</v>
      </c>
      <c r="D102" s="13">
        <v>4</v>
      </c>
      <c r="E102" s="14">
        <v>81.2</v>
      </c>
      <c r="F102" s="9"/>
    </row>
    <row r="103" s="1" customFormat="1" ht="32.1" customHeight="1" spans="1:6">
      <c r="A103" s="11">
        <v>101</v>
      </c>
      <c r="B103" s="12" t="s">
        <v>13</v>
      </c>
      <c r="C103" s="9" t="str">
        <f>"2020111001"</f>
        <v>2020111001</v>
      </c>
      <c r="D103" s="13">
        <v>4</v>
      </c>
      <c r="E103" s="14">
        <v>72.4</v>
      </c>
      <c r="F103" s="9"/>
    </row>
    <row r="104" s="1" customFormat="1" ht="32.1" customHeight="1" spans="1:6">
      <c r="A104" s="11">
        <v>102</v>
      </c>
      <c r="B104" s="12" t="s">
        <v>13</v>
      </c>
      <c r="C104" s="9" t="str">
        <f>"2020110807"</f>
        <v>2020110807</v>
      </c>
      <c r="D104" s="13">
        <v>4</v>
      </c>
      <c r="E104" s="14">
        <v>84</v>
      </c>
      <c r="F104" s="9"/>
    </row>
    <row r="105" s="1" customFormat="1" ht="32.1" customHeight="1" spans="1:6">
      <c r="A105" s="11">
        <v>103</v>
      </c>
      <c r="B105" s="12" t="s">
        <v>13</v>
      </c>
      <c r="C105" s="9" t="str">
        <f>"2020110715"</f>
        <v>2020110715</v>
      </c>
      <c r="D105" s="13">
        <v>4</v>
      </c>
      <c r="E105" s="14">
        <v>80.4</v>
      </c>
      <c r="F105" s="9"/>
    </row>
    <row r="106" s="1" customFormat="1" ht="32.1" customHeight="1" spans="1:6">
      <c r="A106" s="11">
        <v>104</v>
      </c>
      <c r="B106" s="12" t="s">
        <v>14</v>
      </c>
      <c r="C106" s="9" t="str">
        <f>"2020121308"</f>
        <v>2020121308</v>
      </c>
      <c r="D106" s="13">
        <v>5</v>
      </c>
      <c r="E106" s="14">
        <v>79.8</v>
      </c>
      <c r="F106" s="9"/>
    </row>
    <row r="107" s="1" customFormat="1" ht="32.1" customHeight="1" spans="1:6">
      <c r="A107" s="11">
        <v>105</v>
      </c>
      <c r="B107" s="12" t="s">
        <v>14</v>
      </c>
      <c r="C107" s="9" t="str">
        <f>"2020121310"</f>
        <v>2020121310</v>
      </c>
      <c r="D107" s="13">
        <v>5</v>
      </c>
      <c r="E107" s="14">
        <v>80.6</v>
      </c>
      <c r="F107" s="9"/>
    </row>
    <row r="108" s="1" customFormat="1" ht="32.1" customHeight="1" spans="1:6">
      <c r="A108" s="11">
        <v>106</v>
      </c>
      <c r="B108" s="12" t="s">
        <v>14</v>
      </c>
      <c r="C108" s="9" t="str">
        <f>"2020121524"</f>
        <v>2020121524</v>
      </c>
      <c r="D108" s="13">
        <v>5</v>
      </c>
      <c r="E108" s="14">
        <v>81.2</v>
      </c>
      <c r="F108" s="9"/>
    </row>
    <row r="109" s="1" customFormat="1" ht="32.1" customHeight="1" spans="1:6">
      <c r="A109" s="11">
        <v>107</v>
      </c>
      <c r="B109" s="12" t="s">
        <v>14</v>
      </c>
      <c r="C109" s="9" t="str">
        <f>"2020121219"</f>
        <v>2020121219</v>
      </c>
      <c r="D109" s="13">
        <v>5</v>
      </c>
      <c r="E109" s="14" t="s">
        <v>12</v>
      </c>
      <c r="F109" s="9"/>
    </row>
    <row r="110" s="1" customFormat="1" ht="32.1" customHeight="1" spans="1:6">
      <c r="A110" s="11">
        <v>108</v>
      </c>
      <c r="B110" s="12" t="s">
        <v>14</v>
      </c>
      <c r="C110" s="9" t="str">
        <f>"2020121406"</f>
        <v>2020121406</v>
      </c>
      <c r="D110" s="13">
        <v>5</v>
      </c>
      <c r="E110" s="14">
        <v>80.2</v>
      </c>
      <c r="F110" s="9"/>
    </row>
    <row r="111" s="1" customFormat="1" ht="32.1" customHeight="1" spans="1:6">
      <c r="A111" s="11">
        <v>109</v>
      </c>
      <c r="B111" s="12" t="s">
        <v>14</v>
      </c>
      <c r="C111" s="9" t="str">
        <f>"2020121528"</f>
        <v>2020121528</v>
      </c>
      <c r="D111" s="13">
        <v>5</v>
      </c>
      <c r="E111" s="14">
        <v>83.8</v>
      </c>
      <c r="F111" s="9"/>
    </row>
    <row r="112" s="1" customFormat="1" ht="32.1" customHeight="1" spans="1:6">
      <c r="A112" s="11">
        <v>110</v>
      </c>
      <c r="B112" s="12" t="s">
        <v>14</v>
      </c>
      <c r="C112" s="9" t="str">
        <f>"2020121217"</f>
        <v>2020121217</v>
      </c>
      <c r="D112" s="13">
        <v>5</v>
      </c>
      <c r="E112" s="14">
        <v>83.8</v>
      </c>
      <c r="F112" s="9"/>
    </row>
    <row r="113" s="1" customFormat="1" ht="32.1" customHeight="1" spans="1:6">
      <c r="A113" s="11">
        <v>111</v>
      </c>
      <c r="B113" s="12" t="s">
        <v>14</v>
      </c>
      <c r="C113" s="9" t="str">
        <f>"2020121419"</f>
        <v>2020121419</v>
      </c>
      <c r="D113" s="13">
        <v>5</v>
      </c>
      <c r="E113" s="14">
        <v>80.8</v>
      </c>
      <c r="F113" s="9"/>
    </row>
    <row r="114" s="1" customFormat="1" ht="32.1" customHeight="1" spans="1:6">
      <c r="A114" s="11">
        <v>112</v>
      </c>
      <c r="B114" s="12" t="s">
        <v>14</v>
      </c>
      <c r="C114" s="9" t="str">
        <f>"2020121123"</f>
        <v>2020121123</v>
      </c>
      <c r="D114" s="13">
        <v>5</v>
      </c>
      <c r="E114" s="14">
        <v>81</v>
      </c>
      <c r="F114" s="9"/>
    </row>
    <row r="115" s="1" customFormat="1" ht="32.1" customHeight="1" spans="1:6">
      <c r="A115" s="11">
        <v>113</v>
      </c>
      <c r="B115" s="12" t="s">
        <v>14</v>
      </c>
      <c r="C115" s="9" t="str">
        <f>"2020121319"</f>
        <v>2020121319</v>
      </c>
      <c r="D115" s="13">
        <v>5</v>
      </c>
      <c r="E115" s="14">
        <v>81</v>
      </c>
      <c r="F115" s="9"/>
    </row>
    <row r="116" s="1" customFormat="1" ht="32.1" customHeight="1" spans="1:6">
      <c r="A116" s="11">
        <v>114</v>
      </c>
      <c r="B116" s="12" t="s">
        <v>14</v>
      </c>
      <c r="C116" s="9" t="str">
        <f>"2020121216"</f>
        <v>2020121216</v>
      </c>
      <c r="D116" s="13">
        <v>5</v>
      </c>
      <c r="E116" s="14">
        <v>82.6</v>
      </c>
      <c r="F116" s="9"/>
    </row>
    <row r="117" s="1" customFormat="1" ht="32.1" customHeight="1" spans="1:6">
      <c r="A117" s="11">
        <v>115</v>
      </c>
      <c r="B117" s="12" t="s">
        <v>14</v>
      </c>
      <c r="C117" s="9" t="str">
        <f>"2020121129"</f>
        <v>2020121129</v>
      </c>
      <c r="D117" s="13">
        <v>5</v>
      </c>
      <c r="E117" s="14">
        <v>82</v>
      </c>
      <c r="F117" s="9"/>
    </row>
    <row r="118" s="1" customFormat="1" ht="32.1" customHeight="1" spans="1:6">
      <c r="A118" s="11">
        <v>116</v>
      </c>
      <c r="B118" s="12" t="s">
        <v>14</v>
      </c>
      <c r="C118" s="9" t="str">
        <f>"2020121424"</f>
        <v>2020121424</v>
      </c>
      <c r="D118" s="13">
        <v>5</v>
      </c>
      <c r="E118" s="14">
        <v>80.8</v>
      </c>
      <c r="F118" s="9"/>
    </row>
    <row r="119" s="1" customFormat="1" ht="32.1" customHeight="1" spans="1:6">
      <c r="A119" s="11">
        <v>117</v>
      </c>
      <c r="B119" s="12" t="s">
        <v>14</v>
      </c>
      <c r="C119" s="9" t="str">
        <f>"2020121517"</f>
        <v>2020121517</v>
      </c>
      <c r="D119" s="13">
        <v>5</v>
      </c>
      <c r="E119" s="14">
        <v>77.2</v>
      </c>
      <c r="F119" s="9"/>
    </row>
    <row r="120" s="1" customFormat="1" ht="32.1" customHeight="1" spans="1:6">
      <c r="A120" s="11">
        <v>118</v>
      </c>
      <c r="B120" s="12" t="s">
        <v>14</v>
      </c>
      <c r="C120" s="9" t="str">
        <f>"2020121209"</f>
        <v>2020121209</v>
      </c>
      <c r="D120" s="13">
        <v>5</v>
      </c>
      <c r="E120" s="14">
        <v>78.2</v>
      </c>
      <c r="F120" s="9"/>
    </row>
    <row r="121" s="1" customFormat="1" ht="32.1" customHeight="1" spans="1:6">
      <c r="A121" s="11">
        <v>119</v>
      </c>
      <c r="B121" s="12" t="s">
        <v>14</v>
      </c>
      <c r="C121" s="9" t="str">
        <f>"2020121525"</f>
        <v>2020121525</v>
      </c>
      <c r="D121" s="13">
        <v>5</v>
      </c>
      <c r="E121" s="14">
        <v>78.4</v>
      </c>
      <c r="F121" s="9"/>
    </row>
    <row r="122" s="1" customFormat="1" ht="32.1" customHeight="1" spans="1:6">
      <c r="A122" s="11">
        <v>120</v>
      </c>
      <c r="B122" s="12" t="s">
        <v>14</v>
      </c>
      <c r="C122" s="9" t="str">
        <f>"2020121119"</f>
        <v>2020121119</v>
      </c>
      <c r="D122" s="13">
        <v>5</v>
      </c>
      <c r="E122" s="14">
        <v>79.8</v>
      </c>
      <c r="F122" s="9"/>
    </row>
    <row r="123" s="1" customFormat="1" ht="32.1" customHeight="1" spans="1:6">
      <c r="A123" s="11">
        <v>121</v>
      </c>
      <c r="B123" s="12" t="s">
        <v>14</v>
      </c>
      <c r="C123" s="9" t="str">
        <f>"2020121416"</f>
        <v>2020121416</v>
      </c>
      <c r="D123" s="13">
        <v>5</v>
      </c>
      <c r="E123" s="14">
        <v>75.4</v>
      </c>
      <c r="F123" s="9"/>
    </row>
    <row r="124" s="1" customFormat="1" ht="32.1" customHeight="1" spans="1:6">
      <c r="A124" s="11">
        <v>122</v>
      </c>
      <c r="B124" s="12" t="s">
        <v>14</v>
      </c>
      <c r="C124" s="9" t="str">
        <f>"2020121122"</f>
        <v>2020121122</v>
      </c>
      <c r="D124" s="13">
        <v>5</v>
      </c>
      <c r="E124" s="14">
        <v>79.4</v>
      </c>
      <c r="F124" s="9"/>
    </row>
    <row r="125" s="1" customFormat="1" ht="32.1" customHeight="1" spans="1:6">
      <c r="A125" s="11">
        <v>123</v>
      </c>
      <c r="B125" s="12" t="s">
        <v>14</v>
      </c>
      <c r="C125" s="9" t="str">
        <f>"2020121120"</f>
        <v>2020121120</v>
      </c>
      <c r="D125" s="13">
        <v>5</v>
      </c>
      <c r="E125" s="14">
        <v>82.8</v>
      </c>
      <c r="F125" s="9"/>
    </row>
    <row r="126" s="1" customFormat="1" ht="32.1" customHeight="1" spans="1:6">
      <c r="A126" s="11">
        <v>124</v>
      </c>
      <c r="B126" s="12" t="s">
        <v>14</v>
      </c>
      <c r="C126" s="9" t="str">
        <f>"2020121505"</f>
        <v>2020121505</v>
      </c>
      <c r="D126" s="13">
        <v>5</v>
      </c>
      <c r="E126" s="14">
        <v>75.8</v>
      </c>
      <c r="F126" s="9"/>
    </row>
    <row r="127" s="1" customFormat="1" ht="32.1" customHeight="1" spans="1:6">
      <c r="A127" s="11">
        <v>125</v>
      </c>
      <c r="B127" s="12" t="s">
        <v>14</v>
      </c>
      <c r="C127" s="9" t="str">
        <f>"2020121212"</f>
        <v>2020121212</v>
      </c>
      <c r="D127" s="13">
        <v>5</v>
      </c>
      <c r="E127" s="14">
        <v>82.2</v>
      </c>
      <c r="F127" s="9"/>
    </row>
    <row r="128" s="1" customFormat="1" ht="32.1" customHeight="1" spans="1:6">
      <c r="A128" s="11">
        <v>126</v>
      </c>
      <c r="B128" s="12" t="s">
        <v>14</v>
      </c>
      <c r="C128" s="9" t="str">
        <f>"2020121330"</f>
        <v>2020121330</v>
      </c>
      <c r="D128" s="13">
        <v>5</v>
      </c>
      <c r="E128" s="14">
        <v>81</v>
      </c>
      <c r="F128" s="9"/>
    </row>
    <row r="129" s="1" customFormat="1" ht="32.1" customHeight="1" spans="1:6">
      <c r="A129" s="11">
        <v>127</v>
      </c>
      <c r="B129" s="12" t="s">
        <v>14</v>
      </c>
      <c r="C129" s="9" t="str">
        <f>"2020121408"</f>
        <v>2020121408</v>
      </c>
      <c r="D129" s="13">
        <v>5</v>
      </c>
      <c r="E129" s="14">
        <v>77.6</v>
      </c>
      <c r="F129" s="9"/>
    </row>
    <row r="130" s="1" customFormat="1" ht="32.1" customHeight="1" spans="1:6">
      <c r="A130" s="11">
        <v>128</v>
      </c>
      <c r="B130" s="12" t="s">
        <v>15</v>
      </c>
      <c r="C130" s="9" t="str">
        <f>"2020131925"</f>
        <v>2020131925</v>
      </c>
      <c r="D130" s="13">
        <v>6</v>
      </c>
      <c r="E130" s="14">
        <v>75.8</v>
      </c>
      <c r="F130" s="9"/>
    </row>
    <row r="131" s="1" customFormat="1" ht="32.1" customHeight="1" spans="1:6">
      <c r="A131" s="11">
        <v>129</v>
      </c>
      <c r="B131" s="12" t="s">
        <v>15</v>
      </c>
      <c r="C131" s="9" t="str">
        <f>"2020131924"</f>
        <v>2020131924</v>
      </c>
      <c r="D131" s="13">
        <v>6</v>
      </c>
      <c r="E131" s="14">
        <v>79</v>
      </c>
      <c r="F131" s="9"/>
    </row>
    <row r="132" s="1" customFormat="1" ht="32.1" customHeight="1" spans="1:6">
      <c r="A132" s="11">
        <v>130</v>
      </c>
      <c r="B132" s="12" t="s">
        <v>15</v>
      </c>
      <c r="C132" s="9" t="str">
        <f>"2020131711"</f>
        <v>2020131711</v>
      </c>
      <c r="D132" s="13">
        <v>6</v>
      </c>
      <c r="E132" s="14">
        <v>76.8</v>
      </c>
      <c r="F132" s="9"/>
    </row>
    <row r="133" s="1" customFormat="1" ht="32.1" customHeight="1" spans="1:6">
      <c r="A133" s="11">
        <v>131</v>
      </c>
      <c r="B133" s="12" t="s">
        <v>15</v>
      </c>
      <c r="C133" s="9" t="str">
        <f>"2020131623"</f>
        <v>2020131623</v>
      </c>
      <c r="D133" s="13">
        <v>6</v>
      </c>
      <c r="E133" s="14">
        <v>79</v>
      </c>
      <c r="F133" s="9"/>
    </row>
    <row r="134" s="1" customFormat="1" ht="32.1" customHeight="1" spans="1:6">
      <c r="A134" s="11">
        <v>132</v>
      </c>
      <c r="B134" s="12" t="s">
        <v>15</v>
      </c>
      <c r="C134" s="9" t="str">
        <f>"2020131814"</f>
        <v>2020131814</v>
      </c>
      <c r="D134" s="13">
        <v>6</v>
      </c>
      <c r="E134" s="14">
        <v>77.8</v>
      </c>
      <c r="F134" s="9"/>
    </row>
    <row r="135" s="1" customFormat="1" ht="32.1" customHeight="1" spans="1:6">
      <c r="A135" s="11">
        <v>133</v>
      </c>
      <c r="B135" s="12" t="s">
        <v>15</v>
      </c>
      <c r="C135" s="9" t="str">
        <f>"2020131726"</f>
        <v>2020131726</v>
      </c>
      <c r="D135" s="13">
        <v>6</v>
      </c>
      <c r="E135" s="14">
        <v>77.6</v>
      </c>
      <c r="F135" s="9"/>
    </row>
    <row r="136" s="1" customFormat="1" ht="32.1" customHeight="1" spans="1:6">
      <c r="A136" s="11">
        <v>134</v>
      </c>
      <c r="B136" s="12" t="s">
        <v>15</v>
      </c>
      <c r="C136" s="9" t="str">
        <f>"2020131909"</f>
        <v>2020131909</v>
      </c>
      <c r="D136" s="13">
        <v>6</v>
      </c>
      <c r="E136" s="14">
        <v>76.2</v>
      </c>
      <c r="F136" s="9"/>
    </row>
    <row r="137" s="1" customFormat="1" ht="32.1" customHeight="1" spans="1:6">
      <c r="A137" s="11">
        <v>135</v>
      </c>
      <c r="B137" s="12" t="s">
        <v>15</v>
      </c>
      <c r="C137" s="9" t="str">
        <f>"2020131921"</f>
        <v>2020131921</v>
      </c>
      <c r="D137" s="13">
        <v>6</v>
      </c>
      <c r="E137" s="14">
        <v>72</v>
      </c>
      <c r="F137" s="9"/>
    </row>
    <row r="138" s="1" customFormat="1" ht="32.1" customHeight="1" spans="1:6">
      <c r="A138" s="11">
        <v>136</v>
      </c>
      <c r="B138" s="12" t="s">
        <v>15</v>
      </c>
      <c r="C138" s="9" t="str">
        <f>"2020132015"</f>
        <v>2020132015</v>
      </c>
      <c r="D138" s="13">
        <v>6</v>
      </c>
      <c r="E138" s="14">
        <v>82</v>
      </c>
      <c r="F138" s="9"/>
    </row>
    <row r="139" s="1" customFormat="1" ht="32.1" customHeight="1" spans="1:6">
      <c r="A139" s="11">
        <v>137</v>
      </c>
      <c r="B139" s="12" t="s">
        <v>15</v>
      </c>
      <c r="C139" s="9" t="str">
        <f>"2020131624"</f>
        <v>2020131624</v>
      </c>
      <c r="D139" s="13">
        <v>6</v>
      </c>
      <c r="E139" s="14">
        <v>80.8</v>
      </c>
      <c r="F139" s="9"/>
    </row>
    <row r="140" s="1" customFormat="1" ht="32.1" customHeight="1" spans="1:6">
      <c r="A140" s="11">
        <v>138</v>
      </c>
      <c r="B140" s="12" t="s">
        <v>15</v>
      </c>
      <c r="C140" s="9" t="str">
        <f>"2020131916"</f>
        <v>2020131916</v>
      </c>
      <c r="D140" s="13">
        <v>6</v>
      </c>
      <c r="E140" s="14">
        <v>76.4</v>
      </c>
      <c r="F140" s="9"/>
    </row>
    <row r="141" s="1" customFormat="1" ht="32.1" customHeight="1" spans="1:6">
      <c r="A141" s="11">
        <v>139</v>
      </c>
      <c r="B141" s="12" t="s">
        <v>15</v>
      </c>
      <c r="C141" s="9" t="str">
        <f>"2020131622"</f>
        <v>2020131622</v>
      </c>
      <c r="D141" s="13">
        <v>6</v>
      </c>
      <c r="E141" s="14">
        <v>77.6</v>
      </c>
      <c r="F141" s="9"/>
    </row>
    <row r="142" s="1" customFormat="1" ht="32.1" customHeight="1" spans="1:6">
      <c r="A142" s="11">
        <v>140</v>
      </c>
      <c r="B142" s="12" t="s">
        <v>15</v>
      </c>
      <c r="C142" s="9" t="str">
        <f>"2020131823"</f>
        <v>2020131823</v>
      </c>
      <c r="D142" s="13">
        <v>6</v>
      </c>
      <c r="E142" s="14">
        <v>77.4</v>
      </c>
      <c r="F142" s="9"/>
    </row>
    <row r="143" s="1" customFormat="1" ht="32.1" customHeight="1" spans="1:6">
      <c r="A143" s="11">
        <v>141</v>
      </c>
      <c r="B143" s="12" t="s">
        <v>15</v>
      </c>
      <c r="C143" s="9" t="str">
        <f>"2020131808"</f>
        <v>2020131808</v>
      </c>
      <c r="D143" s="13">
        <v>6</v>
      </c>
      <c r="E143" s="14">
        <v>79.4</v>
      </c>
      <c r="F143" s="9"/>
    </row>
    <row r="144" s="1" customFormat="1" ht="32.1" customHeight="1" spans="1:6">
      <c r="A144" s="11">
        <v>142</v>
      </c>
      <c r="B144" s="12" t="s">
        <v>15</v>
      </c>
      <c r="C144" s="9" t="str">
        <f>"2020131828"</f>
        <v>2020131828</v>
      </c>
      <c r="D144" s="13">
        <v>6</v>
      </c>
      <c r="E144" s="14">
        <v>71.2</v>
      </c>
      <c r="F144" s="9"/>
    </row>
    <row r="145" s="1" customFormat="1" ht="32.1" customHeight="1" spans="1:6">
      <c r="A145" s="11">
        <v>143</v>
      </c>
      <c r="B145" s="12" t="s">
        <v>15</v>
      </c>
      <c r="C145" s="9" t="str">
        <f>"2020132008"</f>
        <v>2020132008</v>
      </c>
      <c r="D145" s="13">
        <v>6</v>
      </c>
      <c r="E145" s="14">
        <v>75.8</v>
      </c>
      <c r="F145" s="9"/>
    </row>
    <row r="146" s="1" customFormat="1" ht="32.1" customHeight="1" spans="1:6">
      <c r="A146" s="11">
        <v>144</v>
      </c>
      <c r="B146" s="12" t="s">
        <v>15</v>
      </c>
      <c r="C146" s="9" t="str">
        <f>"2020131601"</f>
        <v>2020131601</v>
      </c>
      <c r="D146" s="13">
        <v>6</v>
      </c>
      <c r="E146" s="14">
        <v>77.8</v>
      </c>
      <c r="F146" s="9"/>
    </row>
    <row r="147" s="1" customFormat="1" ht="32.1" customHeight="1" spans="1:6">
      <c r="A147" s="11">
        <v>145</v>
      </c>
      <c r="B147" s="12" t="s">
        <v>15</v>
      </c>
      <c r="C147" s="9" t="str">
        <f>"2020131920"</f>
        <v>2020131920</v>
      </c>
      <c r="D147" s="13">
        <v>6</v>
      </c>
      <c r="E147" s="14">
        <v>75.4</v>
      </c>
      <c r="F147" s="9"/>
    </row>
    <row r="148" s="1" customFormat="1" ht="32.1" customHeight="1" spans="1:6">
      <c r="A148" s="11">
        <v>146</v>
      </c>
      <c r="B148" s="12" t="s">
        <v>15</v>
      </c>
      <c r="C148" s="9" t="str">
        <f>"2020131702"</f>
        <v>2020131702</v>
      </c>
      <c r="D148" s="13">
        <v>6</v>
      </c>
      <c r="E148" s="14">
        <v>77.6</v>
      </c>
      <c r="F148" s="9"/>
    </row>
    <row r="149" s="1" customFormat="1" ht="32.1" customHeight="1" spans="1:6">
      <c r="A149" s="11">
        <v>147</v>
      </c>
      <c r="B149" s="12" t="s">
        <v>15</v>
      </c>
      <c r="C149" s="9" t="str">
        <f>"2020131824"</f>
        <v>2020131824</v>
      </c>
      <c r="D149" s="13">
        <v>6</v>
      </c>
      <c r="E149" s="14">
        <v>75.4</v>
      </c>
      <c r="F149" s="9"/>
    </row>
    <row r="150" s="1" customFormat="1" ht="32.1" customHeight="1" spans="1:6">
      <c r="A150" s="11">
        <v>148</v>
      </c>
      <c r="B150" s="12" t="s">
        <v>15</v>
      </c>
      <c r="C150" s="9" t="str">
        <f>"2020132011"</f>
        <v>2020132011</v>
      </c>
      <c r="D150" s="13">
        <v>6</v>
      </c>
      <c r="E150" s="14">
        <v>80.8</v>
      </c>
      <c r="F150" s="9"/>
    </row>
    <row r="151" s="1" customFormat="1" ht="32.1" customHeight="1" spans="1:6">
      <c r="A151" s="11">
        <v>149</v>
      </c>
      <c r="B151" s="12" t="s">
        <v>15</v>
      </c>
      <c r="C151" s="9" t="str">
        <f>"2020131701"</f>
        <v>2020131701</v>
      </c>
      <c r="D151" s="13">
        <v>6</v>
      </c>
      <c r="E151" s="14">
        <v>76</v>
      </c>
      <c r="F151" s="9"/>
    </row>
    <row r="152" s="1" customFormat="1" ht="32.1" customHeight="1" spans="1:6">
      <c r="A152" s="11">
        <v>150</v>
      </c>
      <c r="B152" s="12" t="s">
        <v>15</v>
      </c>
      <c r="C152" s="9" t="str">
        <f>"2020131911"</f>
        <v>2020131911</v>
      </c>
      <c r="D152" s="13">
        <v>6</v>
      </c>
      <c r="E152" s="14">
        <v>77</v>
      </c>
      <c r="F152" s="9"/>
    </row>
    <row r="153" s="1" customFormat="1" ht="32.1" customHeight="1" spans="1:6">
      <c r="A153" s="11">
        <v>151</v>
      </c>
      <c r="B153" s="12" t="s">
        <v>15</v>
      </c>
      <c r="C153" s="9" t="str">
        <f>"2020132006"</f>
        <v>2020132006</v>
      </c>
      <c r="D153" s="13">
        <v>6</v>
      </c>
      <c r="E153" s="14">
        <v>79.6</v>
      </c>
      <c r="F153" s="9"/>
    </row>
    <row r="154" s="1" customFormat="1" ht="32.1" customHeight="1" spans="1:6">
      <c r="A154" s="11">
        <v>152</v>
      </c>
      <c r="B154" s="12" t="s">
        <v>15</v>
      </c>
      <c r="C154" s="9" t="str">
        <f>"2020132010"</f>
        <v>2020132010</v>
      </c>
      <c r="D154" s="13">
        <v>6</v>
      </c>
      <c r="E154" s="14">
        <v>76.6</v>
      </c>
      <c r="F154" s="9"/>
    </row>
    <row r="155" s="1" customFormat="1" ht="32.1" customHeight="1" spans="1:6">
      <c r="A155" s="11">
        <v>153</v>
      </c>
      <c r="B155" s="12" t="s">
        <v>15</v>
      </c>
      <c r="C155" s="9" t="str">
        <f>"2020131729"</f>
        <v>2020131729</v>
      </c>
      <c r="D155" s="13">
        <v>6</v>
      </c>
      <c r="E155" s="14">
        <v>78</v>
      </c>
      <c r="F155" s="9"/>
    </row>
    <row r="156" s="1" customFormat="1" ht="32.1" customHeight="1" spans="1:6">
      <c r="A156" s="11">
        <v>154</v>
      </c>
      <c r="B156" s="12" t="s">
        <v>15</v>
      </c>
      <c r="C156" s="9" t="str">
        <f>"2020132016"</f>
        <v>2020132016</v>
      </c>
      <c r="D156" s="13">
        <v>6</v>
      </c>
      <c r="E156" s="14">
        <v>76.8</v>
      </c>
      <c r="F156" s="9"/>
    </row>
    <row r="157" s="1" customFormat="1" ht="32.1" customHeight="1" spans="1:6">
      <c r="A157" s="11">
        <v>155</v>
      </c>
      <c r="B157" s="12" t="s">
        <v>16</v>
      </c>
      <c r="C157" s="9" t="str">
        <f>"2020142216"</f>
        <v>2020142216</v>
      </c>
      <c r="D157" s="13">
        <v>7</v>
      </c>
      <c r="E157" s="14">
        <v>76.4</v>
      </c>
      <c r="F157" s="9"/>
    </row>
    <row r="158" s="1" customFormat="1" ht="32.1" customHeight="1" spans="1:6">
      <c r="A158" s="11">
        <v>156</v>
      </c>
      <c r="B158" s="12" t="s">
        <v>16</v>
      </c>
      <c r="C158" s="9" t="str">
        <f>"2020142116"</f>
        <v>2020142116</v>
      </c>
      <c r="D158" s="13">
        <v>7</v>
      </c>
      <c r="E158" s="14">
        <v>79.8</v>
      </c>
      <c r="F158" s="9"/>
    </row>
    <row r="159" s="1" customFormat="1" ht="32.1" customHeight="1" spans="1:6">
      <c r="A159" s="11">
        <v>157</v>
      </c>
      <c r="B159" s="12" t="s">
        <v>16</v>
      </c>
      <c r="C159" s="9" t="str">
        <f>"2020142316"</f>
        <v>2020142316</v>
      </c>
      <c r="D159" s="13">
        <v>7</v>
      </c>
      <c r="E159" s="14">
        <v>75.2</v>
      </c>
      <c r="F159" s="9"/>
    </row>
    <row r="160" s="1" customFormat="1" ht="32.1" customHeight="1" spans="1:6">
      <c r="A160" s="11">
        <v>158</v>
      </c>
      <c r="B160" s="12" t="s">
        <v>16</v>
      </c>
      <c r="C160" s="9" t="str">
        <f>"2020142303"</f>
        <v>2020142303</v>
      </c>
      <c r="D160" s="13">
        <v>7</v>
      </c>
      <c r="E160" s="14">
        <v>81.8</v>
      </c>
      <c r="F160" s="9"/>
    </row>
    <row r="161" s="1" customFormat="1" ht="32.1" customHeight="1" spans="1:6">
      <c r="A161" s="11">
        <v>159</v>
      </c>
      <c r="B161" s="12" t="s">
        <v>16</v>
      </c>
      <c r="C161" s="9" t="str">
        <f>"2020142327"</f>
        <v>2020142327</v>
      </c>
      <c r="D161" s="13">
        <v>7</v>
      </c>
      <c r="E161" s="14">
        <v>73</v>
      </c>
      <c r="F161" s="9"/>
    </row>
    <row r="162" s="1" customFormat="1" ht="32.1" customHeight="1" spans="1:6">
      <c r="A162" s="11">
        <v>160</v>
      </c>
      <c r="B162" s="12" t="s">
        <v>16</v>
      </c>
      <c r="C162" s="9" t="str">
        <f>"2020142218"</f>
        <v>2020142218</v>
      </c>
      <c r="D162" s="13">
        <v>7</v>
      </c>
      <c r="E162" s="14" t="s">
        <v>12</v>
      </c>
      <c r="F162" s="9"/>
    </row>
    <row r="163" s="1" customFormat="1" ht="32.1" customHeight="1" spans="1:6">
      <c r="A163" s="11">
        <v>161</v>
      </c>
      <c r="B163" s="12" t="s">
        <v>16</v>
      </c>
      <c r="C163" s="9" t="str">
        <f>"2020142311"</f>
        <v>2020142311</v>
      </c>
      <c r="D163" s="13">
        <v>7</v>
      </c>
      <c r="E163" s="14">
        <v>79.6</v>
      </c>
      <c r="F163" s="9"/>
    </row>
    <row r="164" s="1" customFormat="1" ht="32.1" customHeight="1" spans="1:6">
      <c r="A164" s="11">
        <v>162</v>
      </c>
      <c r="B164" s="12" t="s">
        <v>16</v>
      </c>
      <c r="C164" s="9" t="str">
        <f>"2020142315"</f>
        <v>2020142315</v>
      </c>
      <c r="D164" s="13">
        <v>7</v>
      </c>
      <c r="E164" s="14">
        <v>77.4</v>
      </c>
      <c r="F164" s="9"/>
    </row>
    <row r="165" s="1" customFormat="1" ht="32.1" customHeight="1" spans="1:6">
      <c r="A165" s="11">
        <v>163</v>
      </c>
      <c r="B165" s="12" t="s">
        <v>16</v>
      </c>
      <c r="C165" s="9" t="str">
        <f>"2020142110"</f>
        <v>2020142110</v>
      </c>
      <c r="D165" s="13">
        <v>7</v>
      </c>
      <c r="E165" s="14">
        <v>74.8</v>
      </c>
      <c r="F165" s="9"/>
    </row>
    <row r="166" s="1" customFormat="1" ht="32.1" customHeight="1" spans="1:6">
      <c r="A166" s="11">
        <v>164</v>
      </c>
      <c r="B166" s="12" t="s">
        <v>16</v>
      </c>
      <c r="C166" s="9" t="str">
        <f>"2020142023"</f>
        <v>2020142023</v>
      </c>
      <c r="D166" s="13">
        <v>7</v>
      </c>
      <c r="E166" s="14">
        <v>81.6</v>
      </c>
      <c r="F166" s="9"/>
    </row>
    <row r="167" s="1" customFormat="1" ht="32.1" customHeight="1" spans="1:6">
      <c r="A167" s="11">
        <v>165</v>
      </c>
      <c r="B167" s="12" t="s">
        <v>16</v>
      </c>
      <c r="C167" s="9" t="str">
        <f>"2020142205"</f>
        <v>2020142205</v>
      </c>
      <c r="D167" s="13">
        <v>7</v>
      </c>
      <c r="E167" s="14">
        <v>76.8</v>
      </c>
      <c r="F167" s="9"/>
    </row>
    <row r="168" s="1" customFormat="1" ht="32.1" customHeight="1" spans="1:6">
      <c r="A168" s="11">
        <v>166</v>
      </c>
      <c r="B168" s="12" t="s">
        <v>16</v>
      </c>
      <c r="C168" s="9" t="str">
        <f>"2020142105"</f>
        <v>2020142105</v>
      </c>
      <c r="D168" s="13">
        <v>7</v>
      </c>
      <c r="E168" s="14">
        <v>83</v>
      </c>
      <c r="F168" s="9"/>
    </row>
    <row r="169" s="1" customFormat="1" ht="32.1" customHeight="1" spans="1:6">
      <c r="A169" s="11">
        <v>167</v>
      </c>
      <c r="B169" s="12" t="s">
        <v>16</v>
      </c>
      <c r="C169" s="9" t="str">
        <f>"2020142403"</f>
        <v>2020142403</v>
      </c>
      <c r="D169" s="13">
        <v>7</v>
      </c>
      <c r="E169" s="14">
        <v>73.6</v>
      </c>
      <c r="F169" s="9"/>
    </row>
    <row r="170" s="1" customFormat="1" ht="32.1" customHeight="1" spans="1:6">
      <c r="A170" s="11">
        <v>168</v>
      </c>
      <c r="B170" s="12" t="s">
        <v>16</v>
      </c>
      <c r="C170" s="9" t="str">
        <f>"2020142122"</f>
        <v>2020142122</v>
      </c>
      <c r="D170" s="13">
        <v>7</v>
      </c>
      <c r="E170" s="14">
        <v>76.6</v>
      </c>
      <c r="F170" s="9"/>
    </row>
    <row r="171" s="1" customFormat="1" ht="32.1" customHeight="1" spans="1:6">
      <c r="A171" s="11">
        <v>169</v>
      </c>
      <c r="B171" s="12" t="s">
        <v>16</v>
      </c>
      <c r="C171" s="9" t="str">
        <f>"2020142115"</f>
        <v>2020142115</v>
      </c>
      <c r="D171" s="13">
        <v>7</v>
      </c>
      <c r="E171" s="14">
        <v>74.4</v>
      </c>
      <c r="F171" s="9"/>
    </row>
    <row r="172" s="1" customFormat="1" ht="32.1" customHeight="1" spans="1:6">
      <c r="A172" s="11">
        <v>170</v>
      </c>
      <c r="B172" s="12" t="s">
        <v>16</v>
      </c>
      <c r="C172" s="9" t="str">
        <f>"2020142225"</f>
        <v>2020142225</v>
      </c>
      <c r="D172" s="13">
        <v>7</v>
      </c>
      <c r="E172" s="14">
        <v>78.8</v>
      </c>
      <c r="F172" s="9"/>
    </row>
    <row r="173" s="1" customFormat="1" ht="32.1" customHeight="1" spans="1:6">
      <c r="A173" s="11">
        <v>171</v>
      </c>
      <c r="B173" s="12" t="s">
        <v>16</v>
      </c>
      <c r="C173" s="9" t="str">
        <f>"2020142202"</f>
        <v>2020142202</v>
      </c>
      <c r="D173" s="13">
        <v>7</v>
      </c>
      <c r="E173" s="14">
        <v>81</v>
      </c>
      <c r="F173" s="9"/>
    </row>
    <row r="174" s="1" customFormat="1" ht="32.1" customHeight="1" spans="1:6">
      <c r="A174" s="11">
        <v>172</v>
      </c>
      <c r="B174" s="12" t="s">
        <v>16</v>
      </c>
      <c r="C174" s="9" t="str">
        <f>"2020142028"</f>
        <v>2020142028</v>
      </c>
      <c r="D174" s="13">
        <v>7</v>
      </c>
      <c r="E174" s="14">
        <v>78.8</v>
      </c>
      <c r="F174" s="9"/>
    </row>
    <row r="175" s="1" customFormat="1" ht="32.1" customHeight="1" spans="1:6">
      <c r="A175" s="11">
        <v>173</v>
      </c>
      <c r="B175" s="12" t="s">
        <v>16</v>
      </c>
      <c r="C175" s="9" t="str">
        <f>"2020142206"</f>
        <v>2020142206</v>
      </c>
      <c r="D175" s="13">
        <v>7</v>
      </c>
      <c r="E175" s="14">
        <v>77.8</v>
      </c>
      <c r="F175" s="9"/>
    </row>
    <row r="176" s="1" customFormat="1" ht="32.1" customHeight="1" spans="1:6">
      <c r="A176" s="11">
        <v>174</v>
      </c>
      <c r="B176" s="12" t="s">
        <v>16</v>
      </c>
      <c r="C176" s="9" t="str">
        <f>"2020142123"</f>
        <v>2020142123</v>
      </c>
      <c r="D176" s="13">
        <v>7</v>
      </c>
      <c r="E176" s="14">
        <v>76.4</v>
      </c>
      <c r="F176" s="9"/>
    </row>
    <row r="177" s="1" customFormat="1" ht="32.1" customHeight="1" spans="1:6">
      <c r="A177" s="11">
        <v>175</v>
      </c>
      <c r="B177" s="12" t="s">
        <v>16</v>
      </c>
      <c r="C177" s="9" t="str">
        <f>"2020142112"</f>
        <v>2020142112</v>
      </c>
      <c r="D177" s="13">
        <v>7</v>
      </c>
      <c r="E177" s="14">
        <v>77</v>
      </c>
      <c r="F177" s="9"/>
    </row>
    <row r="178" s="1" customFormat="1" ht="32.1" customHeight="1" spans="1:6">
      <c r="A178" s="11">
        <v>176</v>
      </c>
      <c r="B178" s="12" t="s">
        <v>16</v>
      </c>
      <c r="C178" s="9" t="str">
        <f>"2020142330"</f>
        <v>2020142330</v>
      </c>
      <c r="D178" s="13">
        <v>7</v>
      </c>
      <c r="E178" s="14">
        <v>78</v>
      </c>
      <c r="F178" s="9"/>
    </row>
    <row r="179" s="1" customFormat="1" ht="32.1" customHeight="1" spans="1:6">
      <c r="A179" s="11">
        <v>177</v>
      </c>
      <c r="B179" s="12" t="s">
        <v>16</v>
      </c>
      <c r="C179" s="9" t="str">
        <f>"2020142029"</f>
        <v>2020142029</v>
      </c>
      <c r="D179" s="13">
        <v>7</v>
      </c>
      <c r="E179" s="14">
        <v>74.6</v>
      </c>
      <c r="F179" s="9"/>
    </row>
    <row r="180" s="1" customFormat="1" ht="32.1" customHeight="1" spans="1:6">
      <c r="A180" s="11">
        <v>178</v>
      </c>
      <c r="B180" s="12" t="s">
        <v>16</v>
      </c>
      <c r="C180" s="9" t="str">
        <f>"2020142024"</f>
        <v>2020142024</v>
      </c>
      <c r="D180" s="13">
        <v>7</v>
      </c>
      <c r="E180" s="14">
        <v>78.2</v>
      </c>
      <c r="F180" s="9"/>
    </row>
    <row r="181" s="1" customFormat="1" ht="32.1" customHeight="1" spans="1:6">
      <c r="A181" s="11">
        <v>179</v>
      </c>
      <c r="B181" s="12" t="s">
        <v>16</v>
      </c>
      <c r="C181" s="9" t="str">
        <f>"2020142114"</f>
        <v>2020142114</v>
      </c>
      <c r="D181" s="13">
        <v>7</v>
      </c>
      <c r="E181" s="14">
        <v>77.8</v>
      </c>
      <c r="F181" s="9"/>
    </row>
    <row r="182" s="1" customFormat="1" ht="32.1" customHeight="1" spans="1:6">
      <c r="A182" s="11">
        <v>180</v>
      </c>
      <c r="B182" s="12" t="s">
        <v>17</v>
      </c>
      <c r="C182" s="9" t="str">
        <f>"2020152525"</f>
        <v>2020152525</v>
      </c>
      <c r="D182" s="13">
        <v>8</v>
      </c>
      <c r="E182" s="14">
        <v>76.6</v>
      </c>
      <c r="F182" s="9"/>
    </row>
    <row r="183" s="1" customFormat="1" ht="32.1" customHeight="1" spans="1:6">
      <c r="A183" s="11">
        <v>181</v>
      </c>
      <c r="B183" s="12" t="s">
        <v>17</v>
      </c>
      <c r="C183" s="9" t="str">
        <f>"2020152514"</f>
        <v>2020152514</v>
      </c>
      <c r="D183" s="13">
        <v>8</v>
      </c>
      <c r="E183" s="14">
        <v>78.2</v>
      </c>
      <c r="F183" s="9"/>
    </row>
    <row r="184" s="1" customFormat="1" ht="32.1" customHeight="1" spans="1:6">
      <c r="A184" s="11">
        <v>182</v>
      </c>
      <c r="B184" s="12" t="s">
        <v>17</v>
      </c>
      <c r="C184" s="9" t="str">
        <f>"2020152719"</f>
        <v>2020152719</v>
      </c>
      <c r="D184" s="13">
        <v>8</v>
      </c>
      <c r="E184" s="14">
        <v>74.8</v>
      </c>
      <c r="F184" s="9"/>
    </row>
    <row r="185" s="1" customFormat="1" ht="32.1" customHeight="1" spans="1:6">
      <c r="A185" s="11">
        <v>183</v>
      </c>
      <c r="B185" s="12" t="s">
        <v>17</v>
      </c>
      <c r="C185" s="9" t="str">
        <f>"2020152724"</f>
        <v>2020152724</v>
      </c>
      <c r="D185" s="13">
        <v>8</v>
      </c>
      <c r="E185" s="14">
        <v>82</v>
      </c>
      <c r="F185" s="9"/>
    </row>
    <row r="186" s="1" customFormat="1" ht="32.1" customHeight="1" spans="1:6">
      <c r="A186" s="11">
        <v>184</v>
      </c>
      <c r="B186" s="12" t="s">
        <v>17</v>
      </c>
      <c r="C186" s="9" t="str">
        <f>"2020152416"</f>
        <v>2020152416</v>
      </c>
      <c r="D186" s="13">
        <v>8</v>
      </c>
      <c r="E186" s="14">
        <v>78</v>
      </c>
      <c r="F186" s="9"/>
    </row>
    <row r="187" s="1" customFormat="1" ht="32.1" customHeight="1" spans="1:6">
      <c r="A187" s="11">
        <v>185</v>
      </c>
      <c r="B187" s="12" t="s">
        <v>17</v>
      </c>
      <c r="C187" s="9" t="str">
        <f>"2020152430"</f>
        <v>2020152430</v>
      </c>
      <c r="D187" s="13">
        <v>8</v>
      </c>
      <c r="E187" s="14">
        <v>75</v>
      </c>
      <c r="F187" s="9"/>
    </row>
    <row r="188" s="1" customFormat="1" ht="32.1" customHeight="1" spans="1:6">
      <c r="A188" s="11">
        <v>186</v>
      </c>
      <c r="B188" s="12" t="s">
        <v>17</v>
      </c>
      <c r="C188" s="9" t="str">
        <f>"2020152620"</f>
        <v>2020152620</v>
      </c>
      <c r="D188" s="13">
        <v>8</v>
      </c>
      <c r="E188" s="14">
        <v>76.4</v>
      </c>
      <c r="F188" s="9"/>
    </row>
    <row r="189" s="1" customFormat="1" ht="24" customHeight="1" spans="1:6">
      <c r="A189" s="11">
        <v>187</v>
      </c>
      <c r="B189" s="12" t="s">
        <v>17</v>
      </c>
      <c r="C189" s="9" t="str">
        <f>"2020152604"</f>
        <v>2020152604</v>
      </c>
      <c r="D189" s="13">
        <v>8</v>
      </c>
      <c r="E189" s="14">
        <v>77.2</v>
      </c>
      <c r="F189" s="9"/>
    </row>
    <row r="190" s="1" customFormat="1" ht="24" customHeight="1" spans="1:6">
      <c r="A190" s="11">
        <v>188</v>
      </c>
      <c r="B190" s="12" t="s">
        <v>17</v>
      </c>
      <c r="C190" s="9" t="str">
        <f>"2020152612"</f>
        <v>2020152612</v>
      </c>
      <c r="D190" s="13">
        <v>8</v>
      </c>
      <c r="E190" s="14">
        <v>74.4</v>
      </c>
      <c r="F190" s="9"/>
    </row>
    <row r="191" s="1" customFormat="1" ht="24" customHeight="1" spans="1:6">
      <c r="A191" s="11">
        <v>189</v>
      </c>
      <c r="B191" s="12" t="s">
        <v>17</v>
      </c>
      <c r="C191" s="9" t="str">
        <f>"2020152602"</f>
        <v>2020152602</v>
      </c>
      <c r="D191" s="13">
        <v>8</v>
      </c>
      <c r="E191" s="14">
        <v>80.8</v>
      </c>
      <c r="F191" s="9"/>
    </row>
    <row r="192" s="1" customFormat="1" ht="24" customHeight="1" spans="1:6">
      <c r="A192" s="11">
        <v>190</v>
      </c>
      <c r="B192" s="12" t="s">
        <v>17</v>
      </c>
      <c r="C192" s="9" t="str">
        <f>"2020152621"</f>
        <v>2020152621</v>
      </c>
      <c r="D192" s="13">
        <v>8</v>
      </c>
      <c r="E192" s="14">
        <v>73.6</v>
      </c>
      <c r="F192" s="9"/>
    </row>
    <row r="193" s="1" customFormat="1" ht="24" customHeight="1" spans="1:6">
      <c r="A193" s="11">
        <v>191</v>
      </c>
      <c r="B193" s="12" t="s">
        <v>17</v>
      </c>
      <c r="C193" s="9" t="str">
        <f>"2020152427"</f>
        <v>2020152427</v>
      </c>
      <c r="D193" s="13">
        <v>8</v>
      </c>
      <c r="E193" s="14">
        <v>77.2</v>
      </c>
      <c r="F193" s="9"/>
    </row>
    <row r="194" s="1" customFormat="1" ht="24" customHeight="1" spans="1:6">
      <c r="A194" s="11">
        <v>192</v>
      </c>
      <c r="B194" s="12" t="s">
        <v>17</v>
      </c>
      <c r="C194" s="9" t="str">
        <f>"2020152526"</f>
        <v>2020152526</v>
      </c>
      <c r="D194" s="13">
        <v>8</v>
      </c>
      <c r="E194" s="14">
        <v>77.8</v>
      </c>
      <c r="F194" s="9"/>
    </row>
    <row r="195" s="1" customFormat="1" ht="24" customHeight="1" spans="1:6">
      <c r="A195" s="11">
        <v>193</v>
      </c>
      <c r="B195" s="12" t="s">
        <v>17</v>
      </c>
      <c r="C195" s="9" t="str">
        <f>"2020152417"</f>
        <v>2020152417</v>
      </c>
      <c r="D195" s="13">
        <v>8</v>
      </c>
      <c r="E195" s="14">
        <v>81.4</v>
      </c>
      <c r="F195" s="9"/>
    </row>
    <row r="196" s="1" customFormat="1" ht="24" customHeight="1" spans="1:6">
      <c r="A196" s="11">
        <v>194</v>
      </c>
      <c r="B196" s="12" t="s">
        <v>17</v>
      </c>
      <c r="C196" s="9" t="str">
        <f>"2020152508"</f>
        <v>2020152508</v>
      </c>
      <c r="D196" s="13">
        <v>8</v>
      </c>
      <c r="E196" s="14">
        <v>72.8</v>
      </c>
      <c r="F196" s="9"/>
    </row>
    <row r="197" s="1" customFormat="1" ht="24" customHeight="1" spans="1:6">
      <c r="A197" s="11">
        <v>195</v>
      </c>
      <c r="B197" s="12" t="s">
        <v>17</v>
      </c>
      <c r="C197" s="9" t="str">
        <f>"2020152504"</f>
        <v>2020152504</v>
      </c>
      <c r="D197" s="13">
        <v>8</v>
      </c>
      <c r="E197" s="14">
        <v>77</v>
      </c>
      <c r="F197" s="9"/>
    </row>
    <row r="198" s="1" customFormat="1" ht="24" customHeight="1" spans="1:6">
      <c r="A198" s="11">
        <v>196</v>
      </c>
      <c r="B198" s="12" t="s">
        <v>17</v>
      </c>
      <c r="C198" s="9" t="str">
        <f>"2020152708"</f>
        <v>2020152708</v>
      </c>
      <c r="D198" s="13">
        <v>8</v>
      </c>
      <c r="E198" s="14">
        <v>80.2</v>
      </c>
      <c r="F198" s="9"/>
    </row>
    <row r="199" s="1" customFormat="1" ht="24" customHeight="1" spans="1:6">
      <c r="A199" s="11">
        <v>197</v>
      </c>
      <c r="B199" s="12" t="s">
        <v>17</v>
      </c>
      <c r="C199" s="9" t="str">
        <f>"2020152506"</f>
        <v>2020152506</v>
      </c>
      <c r="D199" s="13">
        <v>8</v>
      </c>
      <c r="E199" s="14">
        <v>78</v>
      </c>
      <c r="F199" s="9"/>
    </row>
    <row r="200" s="1" customFormat="1" ht="24" customHeight="1" spans="1:6">
      <c r="A200" s="11">
        <v>198</v>
      </c>
      <c r="B200" s="12" t="s">
        <v>17</v>
      </c>
      <c r="C200" s="9" t="str">
        <f>"2020152710"</f>
        <v>2020152710</v>
      </c>
      <c r="D200" s="13">
        <v>8</v>
      </c>
      <c r="E200" s="14">
        <v>75.2</v>
      </c>
      <c r="F200" s="9"/>
    </row>
    <row r="201" s="1" customFormat="1" ht="24" customHeight="1" spans="1:6">
      <c r="A201" s="11">
        <v>199</v>
      </c>
      <c r="B201" s="12" t="s">
        <v>17</v>
      </c>
      <c r="C201" s="9" t="str">
        <f>"2020152405"</f>
        <v>2020152405</v>
      </c>
      <c r="D201" s="13">
        <v>8</v>
      </c>
      <c r="E201" s="14">
        <v>79</v>
      </c>
      <c r="F201" s="9"/>
    </row>
    <row r="202" s="1" customFormat="1" ht="24" customHeight="1" spans="1:6">
      <c r="A202" s="11">
        <v>200</v>
      </c>
      <c r="B202" s="12" t="s">
        <v>17</v>
      </c>
      <c r="C202" s="9" t="str">
        <f>"2020152601"</f>
        <v>2020152601</v>
      </c>
      <c r="D202" s="13">
        <v>8</v>
      </c>
      <c r="E202" s="14">
        <v>81.2</v>
      </c>
      <c r="F202" s="9"/>
    </row>
    <row r="203" s="1" customFormat="1" ht="24" customHeight="1" spans="1:6">
      <c r="A203" s="11">
        <v>201</v>
      </c>
      <c r="B203" s="12" t="s">
        <v>17</v>
      </c>
      <c r="C203" s="9" t="str">
        <f>"2020152625"</f>
        <v>2020152625</v>
      </c>
      <c r="D203" s="13">
        <v>8</v>
      </c>
      <c r="E203" s="14">
        <v>73.4</v>
      </c>
      <c r="F203" s="9"/>
    </row>
    <row r="204" s="1" customFormat="1" ht="24" customHeight="1" spans="1:6">
      <c r="A204" s="11">
        <v>202</v>
      </c>
      <c r="B204" s="12" t="s">
        <v>17</v>
      </c>
      <c r="C204" s="9" t="str">
        <f>"2020152513"</f>
        <v>2020152513</v>
      </c>
      <c r="D204" s="13">
        <v>8</v>
      </c>
      <c r="E204" s="14">
        <v>76.2</v>
      </c>
      <c r="F204" s="9"/>
    </row>
    <row r="205" s="1" customFormat="1" ht="24" customHeight="1" spans="1:6">
      <c r="A205" s="11">
        <v>203</v>
      </c>
      <c r="B205" s="12" t="s">
        <v>17</v>
      </c>
      <c r="C205" s="9" t="str">
        <f>"2020152503"</f>
        <v>2020152503</v>
      </c>
      <c r="D205" s="13">
        <v>8</v>
      </c>
      <c r="E205" s="14">
        <v>76.6</v>
      </c>
      <c r="F205" s="9"/>
    </row>
    <row r="206" s="1" customFormat="1" ht="24" customHeight="1" spans="1:6">
      <c r="A206" s="11">
        <v>204</v>
      </c>
      <c r="B206" s="12" t="s">
        <v>17</v>
      </c>
      <c r="C206" s="9" t="str">
        <f>"2020152714"</f>
        <v>2020152714</v>
      </c>
      <c r="D206" s="13">
        <v>8</v>
      </c>
      <c r="E206" s="14">
        <v>72.8</v>
      </c>
      <c r="F206" s="9"/>
    </row>
    <row r="207" s="1" customFormat="1" ht="24" customHeight="1" spans="1:6">
      <c r="A207" s="11">
        <v>205</v>
      </c>
      <c r="B207" s="12" t="s">
        <v>17</v>
      </c>
      <c r="C207" s="9" t="str">
        <f>"2020152509"</f>
        <v>2020152509</v>
      </c>
      <c r="D207" s="13">
        <v>8</v>
      </c>
      <c r="E207" s="14">
        <v>80.8</v>
      </c>
      <c r="F207" s="9"/>
    </row>
    <row r="208" s="1" customFormat="1" ht="24" customHeight="1" spans="1:6">
      <c r="A208" s="11">
        <v>206</v>
      </c>
      <c r="B208" s="12" t="s">
        <v>17</v>
      </c>
      <c r="C208" s="9" t="str">
        <f>"2020152528"</f>
        <v>2020152528</v>
      </c>
      <c r="D208" s="13">
        <v>8</v>
      </c>
      <c r="E208" s="14">
        <v>67.2</v>
      </c>
      <c r="F208" s="9"/>
    </row>
    <row r="209" s="1" customFormat="1" ht="24" customHeight="1" spans="1:6">
      <c r="A209" s="11">
        <v>207</v>
      </c>
      <c r="B209" s="12" t="s">
        <v>18</v>
      </c>
      <c r="C209" s="9" t="str">
        <f>"2020163106"</f>
        <v>2020163106</v>
      </c>
      <c r="D209" s="13">
        <v>9</v>
      </c>
      <c r="E209" s="14">
        <v>84.4</v>
      </c>
      <c r="F209" s="9"/>
    </row>
    <row r="210" s="1" customFormat="1" ht="24" customHeight="1" spans="1:6">
      <c r="A210" s="11">
        <v>208</v>
      </c>
      <c r="B210" s="12" t="s">
        <v>18</v>
      </c>
      <c r="C210" s="9" t="str">
        <f>"2020163020"</f>
        <v>2020163020</v>
      </c>
      <c r="D210" s="13">
        <v>9</v>
      </c>
      <c r="E210" s="14">
        <v>82</v>
      </c>
      <c r="F210" s="9"/>
    </row>
    <row r="211" s="1" customFormat="1" ht="24" customHeight="1" spans="1:6">
      <c r="A211" s="11">
        <v>209</v>
      </c>
      <c r="B211" s="12" t="s">
        <v>18</v>
      </c>
      <c r="C211" s="9" t="str">
        <f>"2020163102"</f>
        <v>2020163102</v>
      </c>
      <c r="D211" s="13">
        <v>9</v>
      </c>
      <c r="E211" s="14">
        <v>82.8</v>
      </c>
      <c r="F211" s="9"/>
    </row>
    <row r="212" s="1" customFormat="1" ht="24" customHeight="1" spans="1:6">
      <c r="A212" s="11">
        <v>210</v>
      </c>
      <c r="B212" s="12" t="s">
        <v>18</v>
      </c>
      <c r="C212" s="9" t="str">
        <f>"2020163023"</f>
        <v>2020163023</v>
      </c>
      <c r="D212" s="13">
        <v>9</v>
      </c>
      <c r="E212" s="14">
        <v>81.8</v>
      </c>
      <c r="F212" s="9"/>
    </row>
    <row r="213" s="1" customFormat="1" ht="24" customHeight="1" spans="1:6">
      <c r="A213" s="11">
        <v>211</v>
      </c>
      <c r="B213" s="12" t="s">
        <v>18</v>
      </c>
      <c r="C213" s="9" t="str">
        <f>"2020162810"</f>
        <v>2020162810</v>
      </c>
      <c r="D213" s="13">
        <v>9</v>
      </c>
      <c r="E213" s="14">
        <v>85</v>
      </c>
      <c r="F213" s="9"/>
    </row>
    <row r="214" s="1" customFormat="1" ht="24" customHeight="1" spans="1:6">
      <c r="A214" s="11">
        <v>212</v>
      </c>
      <c r="B214" s="12" t="s">
        <v>18</v>
      </c>
      <c r="C214" s="9" t="str">
        <f>"2020162928"</f>
        <v>2020162928</v>
      </c>
      <c r="D214" s="13">
        <v>9</v>
      </c>
      <c r="E214" s="14">
        <v>80.6</v>
      </c>
      <c r="F214" s="9"/>
    </row>
    <row r="215" s="1" customFormat="1" ht="24" customHeight="1" spans="1:6">
      <c r="A215" s="11">
        <v>213</v>
      </c>
      <c r="B215" s="12" t="s">
        <v>18</v>
      </c>
      <c r="C215" s="9" t="str">
        <f>"2020162816"</f>
        <v>2020162816</v>
      </c>
      <c r="D215" s="13">
        <v>9</v>
      </c>
      <c r="E215" s="14">
        <v>79.4</v>
      </c>
      <c r="F215" s="9"/>
    </row>
    <row r="216" s="1" customFormat="1" ht="24" customHeight="1" spans="1:6">
      <c r="A216" s="11">
        <v>214</v>
      </c>
      <c r="B216" s="12" t="s">
        <v>18</v>
      </c>
      <c r="C216" s="9" t="str">
        <f>"2020162826"</f>
        <v>2020162826</v>
      </c>
      <c r="D216" s="13">
        <v>9</v>
      </c>
      <c r="E216" s="14">
        <v>78.2</v>
      </c>
      <c r="F216" s="9"/>
    </row>
    <row r="217" s="1" customFormat="1" ht="24" customHeight="1" spans="1:6">
      <c r="A217" s="11">
        <v>215</v>
      </c>
      <c r="B217" s="12" t="s">
        <v>18</v>
      </c>
      <c r="C217" s="9" t="str">
        <f>"2020162921"</f>
        <v>2020162921</v>
      </c>
      <c r="D217" s="13">
        <v>9</v>
      </c>
      <c r="E217" s="14">
        <v>81.2</v>
      </c>
      <c r="F217" s="9"/>
    </row>
    <row r="218" s="1" customFormat="1" ht="24" customHeight="1" spans="1:6">
      <c r="A218" s="11">
        <v>216</v>
      </c>
      <c r="B218" s="12" t="s">
        <v>18</v>
      </c>
      <c r="C218" s="9" t="str">
        <f>"2020162908"</f>
        <v>2020162908</v>
      </c>
      <c r="D218" s="13">
        <v>9</v>
      </c>
      <c r="E218" s="14">
        <v>82</v>
      </c>
      <c r="F218" s="9"/>
    </row>
    <row r="219" s="1" customFormat="1" ht="24" customHeight="1" spans="1:6">
      <c r="A219" s="11">
        <v>217</v>
      </c>
      <c r="B219" s="12" t="s">
        <v>18</v>
      </c>
      <c r="C219" s="9" t="str">
        <f>"2020163005"</f>
        <v>2020163005</v>
      </c>
      <c r="D219" s="13">
        <v>9</v>
      </c>
      <c r="E219" s="14">
        <v>79.8</v>
      </c>
      <c r="F219" s="9"/>
    </row>
    <row r="220" s="1" customFormat="1" ht="24" customHeight="1" spans="1:6">
      <c r="A220" s="11">
        <v>218</v>
      </c>
      <c r="B220" s="12" t="s">
        <v>18</v>
      </c>
      <c r="C220" s="9" t="str">
        <f>"2020162806"</f>
        <v>2020162806</v>
      </c>
      <c r="D220" s="13">
        <v>9</v>
      </c>
      <c r="E220" s="14">
        <v>81</v>
      </c>
      <c r="F220" s="9"/>
    </row>
    <row r="221" s="1" customFormat="1" ht="24" customHeight="1" spans="1:6">
      <c r="A221" s="11">
        <v>219</v>
      </c>
      <c r="B221" s="12" t="s">
        <v>18</v>
      </c>
      <c r="C221" s="9" t="str">
        <f>"2020163008"</f>
        <v>2020163008</v>
      </c>
      <c r="D221" s="13">
        <v>9</v>
      </c>
      <c r="E221" s="14">
        <v>81.4</v>
      </c>
      <c r="F221" s="9"/>
    </row>
    <row r="222" s="1" customFormat="1" ht="24" customHeight="1" spans="1:6">
      <c r="A222" s="11">
        <v>220</v>
      </c>
      <c r="B222" s="12" t="s">
        <v>18</v>
      </c>
      <c r="C222" s="9" t="str">
        <f>"2020163015"</f>
        <v>2020163015</v>
      </c>
      <c r="D222" s="13">
        <v>9</v>
      </c>
      <c r="E222" s="14">
        <v>75.4</v>
      </c>
      <c r="F222" s="9"/>
    </row>
    <row r="223" s="1" customFormat="1" ht="24" customHeight="1" spans="1:6">
      <c r="A223" s="11">
        <v>221</v>
      </c>
      <c r="B223" s="12" t="s">
        <v>18</v>
      </c>
      <c r="C223" s="9" t="str">
        <f>"2020162927"</f>
        <v>2020162927</v>
      </c>
      <c r="D223" s="13">
        <v>9</v>
      </c>
      <c r="E223" s="14">
        <v>80.4</v>
      </c>
      <c r="F223" s="9"/>
    </row>
    <row r="224" s="1" customFormat="1" ht="24" customHeight="1" spans="1:6">
      <c r="A224" s="11">
        <v>222</v>
      </c>
      <c r="B224" s="12" t="s">
        <v>18</v>
      </c>
      <c r="C224" s="9" t="str">
        <f>"2020162811"</f>
        <v>2020162811</v>
      </c>
      <c r="D224" s="13">
        <v>9</v>
      </c>
      <c r="E224" s="14">
        <v>79.8</v>
      </c>
      <c r="F224" s="9"/>
    </row>
    <row r="225" s="1" customFormat="1" ht="24" customHeight="1" spans="1:6">
      <c r="A225" s="11">
        <v>223</v>
      </c>
      <c r="B225" s="12" t="s">
        <v>18</v>
      </c>
      <c r="C225" s="9" t="str">
        <f>"2020163107"</f>
        <v>2020163107</v>
      </c>
      <c r="D225" s="13">
        <v>9</v>
      </c>
      <c r="E225" s="14">
        <v>82</v>
      </c>
      <c r="F225" s="9"/>
    </row>
    <row r="226" s="1" customFormat="1" ht="24" customHeight="1" spans="1:6">
      <c r="A226" s="11">
        <v>224</v>
      </c>
      <c r="B226" s="12" t="s">
        <v>18</v>
      </c>
      <c r="C226" s="9" t="str">
        <f>"2020163104"</f>
        <v>2020163104</v>
      </c>
      <c r="D226" s="13">
        <v>9</v>
      </c>
      <c r="E226" s="14">
        <v>81.4</v>
      </c>
      <c r="F226" s="9"/>
    </row>
    <row r="227" s="1" customFormat="1" ht="24" customHeight="1" spans="1:6">
      <c r="A227" s="11">
        <v>225</v>
      </c>
      <c r="B227" s="12" t="s">
        <v>18</v>
      </c>
      <c r="C227" s="9" t="str">
        <f>"2020163101"</f>
        <v>2020163101</v>
      </c>
      <c r="D227" s="13">
        <v>9</v>
      </c>
      <c r="E227" s="14">
        <v>74.8</v>
      </c>
      <c r="F227" s="9"/>
    </row>
    <row r="228" s="1" customFormat="1" ht="24" customHeight="1" spans="1:6">
      <c r="A228" s="11">
        <v>226</v>
      </c>
      <c r="B228" s="12" t="s">
        <v>18</v>
      </c>
      <c r="C228" s="9" t="str">
        <f>"2020162919"</f>
        <v>2020162919</v>
      </c>
      <c r="D228" s="13">
        <v>9</v>
      </c>
      <c r="E228" s="14">
        <v>78.6</v>
      </c>
      <c r="F228" s="9"/>
    </row>
    <row r="229" s="1" customFormat="1" ht="24" customHeight="1" spans="1:6">
      <c r="A229" s="11">
        <v>227</v>
      </c>
      <c r="B229" s="12" t="s">
        <v>18</v>
      </c>
      <c r="C229" s="9" t="str">
        <f>"2020163011"</f>
        <v>2020163011</v>
      </c>
      <c r="D229" s="13">
        <v>9</v>
      </c>
      <c r="E229" s="14">
        <v>80.6</v>
      </c>
      <c r="F229" s="9"/>
    </row>
    <row r="230" s="1" customFormat="1" ht="24" customHeight="1" spans="1:6">
      <c r="A230" s="11">
        <v>228</v>
      </c>
      <c r="B230" s="12" t="s">
        <v>18</v>
      </c>
      <c r="C230" s="9" t="str">
        <f>"2020162804"</f>
        <v>2020162804</v>
      </c>
      <c r="D230" s="13">
        <v>9</v>
      </c>
      <c r="E230" s="14">
        <v>75</v>
      </c>
      <c r="F230" s="9"/>
    </row>
    <row r="231" s="1" customFormat="1" ht="24" customHeight="1" spans="1:6">
      <c r="A231" s="11">
        <v>229</v>
      </c>
      <c r="B231" s="12" t="s">
        <v>18</v>
      </c>
      <c r="C231" s="9" t="str">
        <f>"2020163002"</f>
        <v>2020163002</v>
      </c>
      <c r="D231" s="13">
        <v>9</v>
      </c>
      <c r="E231" s="14">
        <v>72</v>
      </c>
      <c r="F231" s="9"/>
    </row>
    <row r="232" s="1" customFormat="1" ht="24" customHeight="1" spans="1:6">
      <c r="A232" s="11">
        <v>230</v>
      </c>
      <c r="B232" s="12" t="s">
        <v>18</v>
      </c>
      <c r="C232" s="9" t="str">
        <f>"2020162803"</f>
        <v>2020162803</v>
      </c>
      <c r="D232" s="13">
        <v>9</v>
      </c>
      <c r="E232" s="14">
        <v>79.6</v>
      </c>
      <c r="F232" s="9"/>
    </row>
    <row r="233" s="1" customFormat="1" ht="24" customHeight="1" spans="1:6">
      <c r="A233" s="11">
        <v>231</v>
      </c>
      <c r="B233" s="12" t="s">
        <v>18</v>
      </c>
      <c r="C233" s="9" t="str">
        <f>"2020163007"</f>
        <v>2020163007</v>
      </c>
      <c r="D233" s="13">
        <v>9</v>
      </c>
      <c r="E233" s="14">
        <v>82.8</v>
      </c>
      <c r="F233" s="9"/>
    </row>
    <row r="234" s="1" customFormat="1" ht="24" customHeight="1" spans="1:6">
      <c r="A234" s="11">
        <v>232</v>
      </c>
      <c r="B234" s="12" t="s">
        <v>19</v>
      </c>
      <c r="C234" s="9" t="str">
        <f>"2020173113"</f>
        <v>2020173113</v>
      </c>
      <c r="D234" s="13">
        <v>10</v>
      </c>
      <c r="E234" s="14">
        <v>78.4</v>
      </c>
      <c r="F234" s="9"/>
    </row>
    <row r="235" s="1" customFormat="1" ht="24" customHeight="1" spans="1:6">
      <c r="A235" s="11">
        <v>233</v>
      </c>
      <c r="B235" s="12" t="s">
        <v>19</v>
      </c>
      <c r="C235" s="9" t="str">
        <f>"2020173326"</f>
        <v>2020173326</v>
      </c>
      <c r="D235" s="13">
        <v>10</v>
      </c>
      <c r="E235" s="14" t="s">
        <v>12</v>
      </c>
      <c r="F235" s="9"/>
    </row>
    <row r="236" s="1" customFormat="1" ht="24" customHeight="1" spans="1:6">
      <c r="A236" s="11">
        <v>234</v>
      </c>
      <c r="B236" s="12" t="s">
        <v>19</v>
      </c>
      <c r="C236" s="9" t="str">
        <f>"2020173222"</f>
        <v>2020173222</v>
      </c>
      <c r="D236" s="13">
        <v>10</v>
      </c>
      <c r="E236" s="14">
        <v>79.4</v>
      </c>
      <c r="F236" s="9"/>
    </row>
    <row r="237" s="1" customFormat="1" ht="24" customHeight="1" spans="1:6">
      <c r="A237" s="11">
        <v>235</v>
      </c>
      <c r="B237" s="12" t="s">
        <v>19</v>
      </c>
      <c r="C237" s="9" t="str">
        <f>"2020173221"</f>
        <v>2020173221</v>
      </c>
      <c r="D237" s="13">
        <v>10</v>
      </c>
      <c r="E237" s="14">
        <v>80.6</v>
      </c>
      <c r="F237" s="9"/>
    </row>
    <row r="238" s="1" customFormat="1" ht="24" customHeight="1" spans="1:6">
      <c r="A238" s="11">
        <v>236</v>
      </c>
      <c r="B238" s="12" t="s">
        <v>19</v>
      </c>
      <c r="C238" s="9" t="str">
        <f>"2020173126"</f>
        <v>2020173126</v>
      </c>
      <c r="D238" s="13">
        <v>10</v>
      </c>
      <c r="E238" s="14">
        <v>74.6</v>
      </c>
      <c r="F238" s="9"/>
    </row>
    <row r="239" s="1" customFormat="1" ht="24" customHeight="1" spans="1:6">
      <c r="A239" s="11">
        <v>237</v>
      </c>
      <c r="B239" s="12" t="s">
        <v>19</v>
      </c>
      <c r="C239" s="9" t="str">
        <f>"2020173305"</f>
        <v>2020173305</v>
      </c>
      <c r="D239" s="13">
        <v>10</v>
      </c>
      <c r="E239" s="14">
        <v>81.8</v>
      </c>
      <c r="F239" s="9"/>
    </row>
    <row r="240" s="1" customFormat="1" ht="24" customHeight="1" spans="1:6">
      <c r="A240" s="11">
        <v>238</v>
      </c>
      <c r="B240" s="12" t="s">
        <v>19</v>
      </c>
      <c r="C240" s="9" t="str">
        <f>"2020173314"</f>
        <v>2020173314</v>
      </c>
      <c r="D240" s="13">
        <v>10</v>
      </c>
      <c r="E240" s="14">
        <v>81.6</v>
      </c>
      <c r="F240" s="9"/>
    </row>
    <row r="241" s="1" customFormat="1" ht="24" customHeight="1" spans="1:6">
      <c r="A241" s="11">
        <v>239</v>
      </c>
      <c r="B241" s="12" t="s">
        <v>19</v>
      </c>
      <c r="C241" s="9" t="str">
        <f>"2020173115"</f>
        <v>2020173115</v>
      </c>
      <c r="D241" s="13">
        <v>10</v>
      </c>
      <c r="E241" s="14">
        <v>77.8</v>
      </c>
      <c r="F241" s="9"/>
    </row>
    <row r="242" s="1" customFormat="1" ht="24" customHeight="1" spans="1:6">
      <c r="A242" s="11">
        <v>240</v>
      </c>
      <c r="B242" s="12" t="s">
        <v>19</v>
      </c>
      <c r="C242" s="9" t="str">
        <f>"2020173108"</f>
        <v>2020173108</v>
      </c>
      <c r="D242" s="13">
        <v>10</v>
      </c>
      <c r="E242" s="14">
        <v>72.2</v>
      </c>
      <c r="F242" s="9"/>
    </row>
    <row r="243" s="1" customFormat="1" ht="24" customHeight="1" spans="1:6">
      <c r="A243" s="11">
        <v>241</v>
      </c>
      <c r="B243" s="12" t="s">
        <v>19</v>
      </c>
      <c r="C243" s="9" t="str">
        <f>"2020173206"</f>
        <v>2020173206</v>
      </c>
      <c r="D243" s="13">
        <v>10</v>
      </c>
      <c r="E243" s="14">
        <v>82.8</v>
      </c>
      <c r="F243" s="9"/>
    </row>
    <row r="244" s="1" customFormat="1" ht="24" customHeight="1" spans="1:6">
      <c r="A244" s="11">
        <v>242</v>
      </c>
      <c r="B244" s="12" t="s">
        <v>19</v>
      </c>
      <c r="C244" s="9" t="str">
        <f>"2020173218"</f>
        <v>2020173218</v>
      </c>
      <c r="D244" s="13">
        <v>10</v>
      </c>
      <c r="E244" s="14">
        <v>81.8</v>
      </c>
      <c r="F244" s="9"/>
    </row>
    <row r="245" s="1" customFormat="1" ht="24" customHeight="1" spans="1:6">
      <c r="A245" s="11">
        <v>243</v>
      </c>
      <c r="B245" s="12" t="s">
        <v>19</v>
      </c>
      <c r="C245" s="9" t="str">
        <f>"2020173119"</f>
        <v>2020173119</v>
      </c>
      <c r="D245" s="13">
        <v>10</v>
      </c>
      <c r="E245" s="14">
        <v>78.4</v>
      </c>
      <c r="F245" s="9"/>
    </row>
    <row r="246" s="1" customFormat="1" ht="24" customHeight="1" spans="1:6">
      <c r="A246" s="11">
        <v>244</v>
      </c>
      <c r="B246" s="12" t="s">
        <v>19</v>
      </c>
      <c r="C246" s="9" t="str">
        <f>"2020173309"</f>
        <v>2020173309</v>
      </c>
      <c r="D246" s="13">
        <v>10</v>
      </c>
      <c r="E246" s="14">
        <v>78.4</v>
      </c>
      <c r="F246" s="9"/>
    </row>
    <row r="247" s="1" customFormat="1" ht="24" customHeight="1" spans="1:6">
      <c r="A247" s="11">
        <v>245</v>
      </c>
      <c r="B247" s="12" t="s">
        <v>19</v>
      </c>
      <c r="C247" s="9" t="str">
        <f>"2020173112"</f>
        <v>2020173112</v>
      </c>
      <c r="D247" s="13">
        <v>10</v>
      </c>
      <c r="E247" s="14">
        <v>80.4</v>
      </c>
      <c r="F247" s="9"/>
    </row>
    <row r="248" s="1" customFormat="1" ht="24" customHeight="1" spans="1:6">
      <c r="A248" s="11">
        <v>246</v>
      </c>
      <c r="B248" s="12" t="s">
        <v>19</v>
      </c>
      <c r="C248" s="9" t="str">
        <f>"2020173321"</f>
        <v>2020173321</v>
      </c>
      <c r="D248" s="13">
        <v>10</v>
      </c>
      <c r="E248" s="14">
        <v>81</v>
      </c>
      <c r="F248" s="9"/>
    </row>
    <row r="249" s="1" customFormat="1" ht="24" customHeight="1" spans="1:6">
      <c r="A249" s="11">
        <v>247</v>
      </c>
      <c r="B249" s="12" t="s">
        <v>19</v>
      </c>
      <c r="C249" s="9" t="str">
        <f>"2020173111"</f>
        <v>2020173111</v>
      </c>
      <c r="D249" s="13">
        <v>10</v>
      </c>
      <c r="E249" s="14">
        <v>75.4</v>
      </c>
      <c r="F249" s="9"/>
    </row>
    <row r="250" s="1" customFormat="1" ht="24" customHeight="1" spans="1:6">
      <c r="A250" s="11">
        <v>248</v>
      </c>
      <c r="B250" s="12" t="s">
        <v>19</v>
      </c>
      <c r="C250" s="9" t="str">
        <f>"2020173318"</f>
        <v>2020173318</v>
      </c>
      <c r="D250" s="13">
        <v>10</v>
      </c>
      <c r="E250" s="14">
        <v>82.8</v>
      </c>
      <c r="F250" s="9"/>
    </row>
    <row r="251" s="1" customFormat="1" ht="24" customHeight="1" spans="1:6">
      <c r="A251" s="11">
        <v>249</v>
      </c>
      <c r="B251" s="12" t="s">
        <v>19</v>
      </c>
      <c r="C251" s="9" t="str">
        <f>"2020173214"</f>
        <v>2020173214</v>
      </c>
      <c r="D251" s="13">
        <v>10</v>
      </c>
      <c r="E251" s="14">
        <v>80.2</v>
      </c>
      <c r="F251" s="9"/>
    </row>
    <row r="252" s="1" customFormat="1" ht="24" customHeight="1" spans="1:6">
      <c r="A252" s="11">
        <v>250</v>
      </c>
      <c r="B252" s="12" t="s">
        <v>19</v>
      </c>
      <c r="C252" s="9" t="str">
        <f>"2020173324"</f>
        <v>2020173324</v>
      </c>
      <c r="D252" s="13">
        <v>10</v>
      </c>
      <c r="E252" s="14">
        <v>78.8</v>
      </c>
      <c r="F252" s="9"/>
    </row>
    <row r="253" s="1" customFormat="1" ht="24" customHeight="1" spans="1:6">
      <c r="A253" s="11">
        <v>251</v>
      </c>
      <c r="B253" s="12" t="s">
        <v>19</v>
      </c>
      <c r="C253" s="9" t="str">
        <f>"2020173325"</f>
        <v>2020173325</v>
      </c>
      <c r="D253" s="13">
        <v>10</v>
      </c>
      <c r="E253" s="14">
        <v>74.2</v>
      </c>
      <c r="F253" s="9"/>
    </row>
    <row r="254" s="1" customFormat="1" ht="24" customHeight="1" spans="1:6">
      <c r="A254" s="11">
        <v>252</v>
      </c>
      <c r="B254" s="12" t="s">
        <v>19</v>
      </c>
      <c r="C254" s="9" t="str">
        <f>"2020173217"</f>
        <v>2020173217</v>
      </c>
      <c r="D254" s="13">
        <v>10</v>
      </c>
      <c r="E254" s="14">
        <v>77.8</v>
      </c>
      <c r="F254" s="9"/>
    </row>
    <row r="255" s="1" customFormat="1" ht="24" customHeight="1" spans="1:6">
      <c r="A255" s="11">
        <v>253</v>
      </c>
      <c r="B255" s="12" t="s">
        <v>19</v>
      </c>
      <c r="C255" s="9" t="str">
        <f>"2020173312"</f>
        <v>2020173312</v>
      </c>
      <c r="D255" s="13">
        <v>10</v>
      </c>
      <c r="E255" s="14">
        <v>78.4</v>
      </c>
      <c r="F255" s="9"/>
    </row>
    <row r="256" s="1" customFormat="1" ht="24" customHeight="1" spans="1:6">
      <c r="A256" s="11">
        <v>254</v>
      </c>
      <c r="B256" s="12" t="s">
        <v>19</v>
      </c>
      <c r="C256" s="9" t="str">
        <f>"2020173313"</f>
        <v>2020173313</v>
      </c>
      <c r="D256" s="13">
        <v>10</v>
      </c>
      <c r="E256" s="14">
        <v>83.4</v>
      </c>
      <c r="F256" s="9"/>
    </row>
    <row r="257" s="1" customFormat="1" ht="24" customHeight="1" spans="1:6">
      <c r="A257" s="11">
        <v>255</v>
      </c>
      <c r="B257" s="12" t="s">
        <v>19</v>
      </c>
      <c r="C257" s="9" t="str">
        <f>"2020173213"</f>
        <v>2020173213</v>
      </c>
      <c r="D257" s="13">
        <v>10</v>
      </c>
      <c r="E257" s="14">
        <v>77.6</v>
      </c>
      <c r="F257" s="9"/>
    </row>
    <row r="258" s="1" customFormat="1" ht="24" customHeight="1" spans="1:6">
      <c r="A258" s="11">
        <v>256</v>
      </c>
      <c r="B258" s="12" t="s">
        <v>19</v>
      </c>
      <c r="C258" s="9" t="str">
        <f>"2020173227"</f>
        <v>2020173227</v>
      </c>
      <c r="D258" s="13">
        <v>10</v>
      </c>
      <c r="E258" s="14">
        <v>75.2</v>
      </c>
      <c r="F258" s="9"/>
    </row>
    <row r="259" s="1" customFormat="1" ht="24" customHeight="1" spans="1:6">
      <c r="A259" s="11">
        <v>257</v>
      </c>
      <c r="B259" s="12" t="s">
        <v>19</v>
      </c>
      <c r="C259" s="9" t="str">
        <f>"2020173316"</f>
        <v>2020173316</v>
      </c>
      <c r="D259" s="13">
        <v>10</v>
      </c>
      <c r="E259" s="14">
        <v>79.2</v>
      </c>
      <c r="F259" s="9"/>
    </row>
    <row r="260" s="1" customFormat="1" ht="24" customHeight="1" spans="1:6">
      <c r="A260" s="11">
        <v>258</v>
      </c>
      <c r="B260" s="12" t="s">
        <v>19</v>
      </c>
      <c r="C260" s="9" t="str">
        <f>"2020173223"</f>
        <v>2020173223</v>
      </c>
      <c r="D260" s="13">
        <v>10</v>
      </c>
      <c r="E260" s="14">
        <v>81.2</v>
      </c>
      <c r="F260" s="9"/>
    </row>
    <row r="261" s="1" customFormat="1" ht="24" customHeight="1" spans="1:6">
      <c r="A261" s="11">
        <v>259</v>
      </c>
      <c r="B261" s="12" t="s">
        <v>20</v>
      </c>
      <c r="C261" s="9" t="str">
        <f>"2020083712"</f>
        <v>2020083712</v>
      </c>
      <c r="D261" s="13">
        <v>11</v>
      </c>
      <c r="E261" s="14">
        <v>77.8</v>
      </c>
      <c r="F261" s="9"/>
    </row>
    <row r="262" s="1" customFormat="1" ht="24" customHeight="1" spans="1:6">
      <c r="A262" s="11">
        <v>260</v>
      </c>
      <c r="B262" s="12" t="s">
        <v>20</v>
      </c>
      <c r="C262" s="9" t="str">
        <f>"2020083714"</f>
        <v>2020083714</v>
      </c>
      <c r="D262" s="13">
        <v>11</v>
      </c>
      <c r="E262" s="14" t="s">
        <v>12</v>
      </c>
      <c r="F262" s="9"/>
    </row>
    <row r="263" s="1" customFormat="1" ht="24" customHeight="1" spans="1:6">
      <c r="A263" s="11">
        <v>261</v>
      </c>
      <c r="B263" s="12" t="s">
        <v>21</v>
      </c>
      <c r="C263" s="9" t="str">
        <f>"2020183619"</f>
        <v>2020183619</v>
      </c>
      <c r="D263" s="13">
        <v>11</v>
      </c>
      <c r="E263" s="14">
        <v>80.6</v>
      </c>
      <c r="F263" s="9"/>
    </row>
    <row r="264" s="1" customFormat="1" ht="24" customHeight="1" spans="1:6">
      <c r="A264" s="11">
        <v>262</v>
      </c>
      <c r="B264" s="12" t="s">
        <v>21</v>
      </c>
      <c r="C264" s="9" t="str">
        <f>"2020183618"</f>
        <v>2020183618</v>
      </c>
      <c r="D264" s="13">
        <v>11</v>
      </c>
      <c r="E264" s="14">
        <v>76</v>
      </c>
      <c r="F264" s="9"/>
    </row>
    <row r="265" s="1" customFormat="1" ht="24" customHeight="1" spans="1:6">
      <c r="A265" s="11">
        <v>263</v>
      </c>
      <c r="B265" s="12" t="s">
        <v>21</v>
      </c>
      <c r="C265" s="9" t="str">
        <f>"2020183621"</f>
        <v>2020183621</v>
      </c>
      <c r="D265" s="13">
        <v>11</v>
      </c>
      <c r="E265" s="14">
        <v>75.8</v>
      </c>
      <c r="F265" s="9"/>
    </row>
    <row r="266" s="1" customFormat="1" ht="24" customHeight="1" spans="1:6">
      <c r="A266" s="11">
        <v>264</v>
      </c>
      <c r="B266" s="12" t="s">
        <v>22</v>
      </c>
      <c r="C266" s="9" t="str">
        <f>"2020193412"</f>
        <v>2020193412</v>
      </c>
      <c r="D266" s="13">
        <v>11</v>
      </c>
      <c r="E266" s="14">
        <v>78.2</v>
      </c>
      <c r="F266" s="9"/>
    </row>
    <row r="267" s="1" customFormat="1" ht="24" customHeight="1" spans="1:6">
      <c r="A267" s="11">
        <v>265</v>
      </c>
      <c r="B267" s="12" t="s">
        <v>22</v>
      </c>
      <c r="C267" s="9" t="str">
        <f>"2020193406"</f>
        <v>2020193406</v>
      </c>
      <c r="D267" s="13">
        <v>11</v>
      </c>
      <c r="E267" s="14">
        <v>80.4</v>
      </c>
      <c r="F267" s="9"/>
    </row>
    <row r="268" s="1" customFormat="1" ht="24" customHeight="1" spans="1:6">
      <c r="A268" s="11">
        <v>266</v>
      </c>
      <c r="B268" s="12" t="s">
        <v>22</v>
      </c>
      <c r="C268" s="9" t="str">
        <f>"2020193704"</f>
        <v>2020193704</v>
      </c>
      <c r="D268" s="13">
        <v>11</v>
      </c>
      <c r="E268" s="14">
        <v>81</v>
      </c>
      <c r="F268" s="9"/>
    </row>
    <row r="269" s="1" customFormat="1" ht="24" customHeight="1" spans="1:6">
      <c r="A269" s="11">
        <v>267</v>
      </c>
      <c r="B269" s="12" t="s">
        <v>22</v>
      </c>
      <c r="C269" s="9" t="str">
        <f>"2020193425"</f>
        <v>2020193425</v>
      </c>
      <c r="D269" s="13">
        <v>11</v>
      </c>
      <c r="E269" s="14">
        <v>78.9</v>
      </c>
      <c r="F269" s="9"/>
    </row>
    <row r="270" s="1" customFormat="1" ht="24" customHeight="1" spans="1:6">
      <c r="A270" s="11">
        <v>268</v>
      </c>
      <c r="B270" s="12" t="s">
        <v>22</v>
      </c>
      <c r="C270" s="9" t="str">
        <f>"2020193410"</f>
        <v>2020193410</v>
      </c>
      <c r="D270" s="13">
        <v>11</v>
      </c>
      <c r="E270" s="14">
        <v>79.4</v>
      </c>
      <c r="F270" s="9"/>
    </row>
    <row r="271" s="1" customFormat="1" ht="24" customHeight="1" spans="1:6">
      <c r="A271" s="11">
        <v>269</v>
      </c>
      <c r="B271" s="12" t="s">
        <v>22</v>
      </c>
      <c r="C271" s="9" t="str">
        <f>"2020193427"</f>
        <v>2020193427</v>
      </c>
      <c r="D271" s="13">
        <v>11</v>
      </c>
      <c r="E271" s="14">
        <v>78.8</v>
      </c>
      <c r="F271" s="9"/>
    </row>
    <row r="272" s="1" customFormat="1" ht="24" customHeight="1" spans="1:6">
      <c r="A272" s="11">
        <v>270</v>
      </c>
      <c r="B272" s="12" t="s">
        <v>22</v>
      </c>
      <c r="C272" s="9" t="str">
        <f>"2020193402"</f>
        <v>2020193402</v>
      </c>
      <c r="D272" s="13">
        <v>11</v>
      </c>
      <c r="E272" s="14">
        <v>79.8</v>
      </c>
      <c r="F272" s="9"/>
    </row>
    <row r="273" s="1" customFormat="1" ht="24" customHeight="1" spans="1:6">
      <c r="A273" s="11">
        <v>271</v>
      </c>
      <c r="B273" s="12" t="s">
        <v>22</v>
      </c>
      <c r="C273" s="9" t="str">
        <f>"2020193423"</f>
        <v>2020193423</v>
      </c>
      <c r="D273" s="13">
        <v>11</v>
      </c>
      <c r="E273" s="14">
        <v>77</v>
      </c>
      <c r="F273" s="9"/>
    </row>
    <row r="274" s="1" customFormat="1" ht="24" customHeight="1" spans="1:6">
      <c r="A274" s="11">
        <v>272</v>
      </c>
      <c r="B274" s="12" t="s">
        <v>22</v>
      </c>
      <c r="C274" s="9" t="str">
        <f>"2020193424"</f>
        <v>2020193424</v>
      </c>
      <c r="D274" s="13">
        <v>11</v>
      </c>
      <c r="E274" s="14">
        <v>75</v>
      </c>
      <c r="F274" s="9"/>
    </row>
    <row r="275" s="1" customFormat="1" ht="24" customHeight="1" spans="1:6">
      <c r="A275" s="11">
        <v>273</v>
      </c>
      <c r="B275" s="12" t="s">
        <v>22</v>
      </c>
      <c r="C275" s="9" t="str">
        <f>"2020193409"</f>
        <v>2020193409</v>
      </c>
      <c r="D275" s="13">
        <v>11</v>
      </c>
      <c r="E275" s="14">
        <v>78.4</v>
      </c>
      <c r="F275" s="9"/>
    </row>
    <row r="276" s="1" customFormat="1" ht="24" customHeight="1" spans="1:6">
      <c r="A276" s="11">
        <v>274</v>
      </c>
      <c r="B276" s="12" t="s">
        <v>22</v>
      </c>
      <c r="C276" s="9" t="str">
        <f>"2020193707"</f>
        <v>2020193707</v>
      </c>
      <c r="D276" s="13">
        <v>11</v>
      </c>
      <c r="E276" s="14">
        <v>78.2</v>
      </c>
      <c r="F276" s="9"/>
    </row>
    <row r="277" s="1" customFormat="1" ht="24" customHeight="1" spans="1:6">
      <c r="A277" s="11">
        <v>275</v>
      </c>
      <c r="B277" s="12" t="s">
        <v>22</v>
      </c>
      <c r="C277" s="9" t="str">
        <f>"2020193706"</f>
        <v>2020193706</v>
      </c>
      <c r="D277" s="13">
        <v>11</v>
      </c>
      <c r="E277" s="14">
        <v>76.2</v>
      </c>
      <c r="F277" s="9"/>
    </row>
    <row r="278" s="1" customFormat="1" ht="24" customHeight="1" spans="1:6">
      <c r="A278" s="11">
        <v>276</v>
      </c>
      <c r="B278" s="12" t="s">
        <v>22</v>
      </c>
      <c r="C278" s="9" t="str">
        <f>"2020193429"</f>
        <v>2020193429</v>
      </c>
      <c r="D278" s="13">
        <v>11</v>
      </c>
      <c r="E278" s="14">
        <v>74.2</v>
      </c>
      <c r="F278" s="9"/>
    </row>
    <row r="279" s="1" customFormat="1" ht="24" customHeight="1" spans="1:6">
      <c r="A279" s="11">
        <v>277</v>
      </c>
      <c r="B279" s="12" t="s">
        <v>22</v>
      </c>
      <c r="C279" s="9" t="str">
        <f>"2020193417"</f>
        <v>2020193417</v>
      </c>
      <c r="D279" s="13">
        <v>11</v>
      </c>
      <c r="E279" s="14">
        <v>72</v>
      </c>
      <c r="F279" s="9"/>
    </row>
    <row r="280" s="1" customFormat="1" ht="24" customHeight="1" spans="1:6">
      <c r="A280" s="11">
        <v>278</v>
      </c>
      <c r="B280" s="12" t="s">
        <v>22</v>
      </c>
      <c r="C280" s="9" t="str">
        <f>"2020193415"</f>
        <v>2020193415</v>
      </c>
      <c r="D280" s="13">
        <v>11</v>
      </c>
      <c r="E280" s="14">
        <v>76.2</v>
      </c>
      <c r="F280" s="9"/>
    </row>
    <row r="281" s="1" customFormat="1" ht="24" customHeight="1" spans="1:6">
      <c r="A281" s="11">
        <v>279</v>
      </c>
      <c r="B281" s="12" t="s">
        <v>22</v>
      </c>
      <c r="C281" s="9" t="str">
        <f>"2020193422"</f>
        <v>2020193422</v>
      </c>
      <c r="D281" s="13">
        <v>11</v>
      </c>
      <c r="E281" s="14">
        <v>76.6</v>
      </c>
      <c r="F281" s="9"/>
    </row>
    <row r="282" s="1" customFormat="1" ht="24" customHeight="1" spans="1:6">
      <c r="A282" s="11">
        <v>280</v>
      </c>
      <c r="B282" s="12" t="s">
        <v>22</v>
      </c>
      <c r="C282" s="9" t="str">
        <f>"2020193408"</f>
        <v>2020193408</v>
      </c>
      <c r="D282" s="13">
        <v>11</v>
      </c>
      <c r="E282" s="14">
        <v>75.2</v>
      </c>
      <c r="F282" s="9"/>
    </row>
    <row r="283" s="1" customFormat="1" ht="24" customHeight="1" spans="1:6">
      <c r="A283" s="11">
        <v>281</v>
      </c>
      <c r="B283" s="12" t="s">
        <v>23</v>
      </c>
      <c r="C283" s="9" t="str">
        <f>"2020203502"</f>
        <v>2020203502</v>
      </c>
      <c r="D283" s="13">
        <v>11</v>
      </c>
      <c r="E283" s="14">
        <v>80.2</v>
      </c>
      <c r="F283" s="9"/>
    </row>
    <row r="284" s="1" customFormat="1" ht="24" customHeight="1" spans="1:6">
      <c r="A284" s="11">
        <v>282</v>
      </c>
      <c r="B284" s="12" t="s">
        <v>23</v>
      </c>
      <c r="C284" s="9" t="str">
        <f>"2020203601"</f>
        <v>2020203601</v>
      </c>
      <c r="D284" s="13">
        <v>11</v>
      </c>
      <c r="E284" s="14">
        <v>77</v>
      </c>
      <c r="F284" s="9"/>
    </row>
    <row r="285" s="1" customFormat="1" ht="24" customHeight="1" spans="1:6">
      <c r="A285" s="11">
        <v>283</v>
      </c>
      <c r="B285" s="12" t="s">
        <v>23</v>
      </c>
      <c r="C285" s="9" t="str">
        <f>"2020203516"</f>
        <v>2020203516</v>
      </c>
      <c r="D285" s="13">
        <v>11</v>
      </c>
      <c r="E285" s="14" t="s">
        <v>12</v>
      </c>
      <c r="F285" s="9"/>
    </row>
    <row r="286" s="1" customFormat="1" ht="24" customHeight="1" spans="1:6">
      <c r="A286" s="11">
        <v>284</v>
      </c>
      <c r="B286" s="12" t="s">
        <v>23</v>
      </c>
      <c r="C286" s="9" t="str">
        <f>"2020203528"</f>
        <v>2020203528</v>
      </c>
      <c r="D286" s="13">
        <v>11</v>
      </c>
      <c r="E286" s="14" t="s">
        <v>12</v>
      </c>
      <c r="F286" s="9"/>
    </row>
    <row r="287" s="1" customFormat="1" ht="24" customHeight="1" spans="1:6">
      <c r="A287" s="11">
        <v>285</v>
      </c>
      <c r="B287" s="12" t="s">
        <v>23</v>
      </c>
      <c r="C287" s="9" t="str">
        <f>"2020203514"</f>
        <v>2020203514</v>
      </c>
      <c r="D287" s="13">
        <v>11</v>
      </c>
      <c r="E287" s="14">
        <v>78.8</v>
      </c>
      <c r="F287" s="9"/>
    </row>
    <row r="288" s="1" customFormat="1" ht="24" customHeight="1" spans="1:6">
      <c r="A288" s="11">
        <v>286</v>
      </c>
      <c r="B288" s="12" t="s">
        <v>23</v>
      </c>
      <c r="C288" s="9" t="str">
        <f>"2020203507"</f>
        <v>2020203507</v>
      </c>
      <c r="D288" s="13">
        <v>11</v>
      </c>
      <c r="E288" s="14">
        <v>76.8</v>
      </c>
      <c r="F288" s="9"/>
    </row>
    <row r="289" s="1" customFormat="1" ht="24" customHeight="1" spans="1:6">
      <c r="A289" s="11">
        <v>287</v>
      </c>
      <c r="B289" s="12" t="s">
        <v>24</v>
      </c>
      <c r="C289" s="9" t="str">
        <f>"2020013728"</f>
        <v>2020013728</v>
      </c>
      <c r="D289" s="13">
        <v>12</v>
      </c>
      <c r="E289" s="14">
        <v>80.6</v>
      </c>
      <c r="F289" s="9"/>
    </row>
    <row r="290" s="1" customFormat="1" ht="24" customHeight="1" spans="1:6">
      <c r="A290" s="11">
        <v>288</v>
      </c>
      <c r="B290" s="12" t="s">
        <v>24</v>
      </c>
      <c r="C290" s="9" t="str">
        <f>"2020013730"</f>
        <v>2020013730</v>
      </c>
      <c r="D290" s="13">
        <v>12</v>
      </c>
      <c r="E290" s="14">
        <v>84</v>
      </c>
      <c r="F290" s="9"/>
    </row>
    <row r="291" s="1" customFormat="1" ht="24" customHeight="1" spans="1:6">
      <c r="A291" s="11">
        <v>289</v>
      </c>
      <c r="B291" s="12" t="s">
        <v>24</v>
      </c>
      <c r="C291" s="9" t="str">
        <f>"2020013729"</f>
        <v>2020013729</v>
      </c>
      <c r="D291" s="13">
        <v>12</v>
      </c>
      <c r="E291" s="14">
        <v>78.2</v>
      </c>
      <c r="F291" s="9"/>
    </row>
    <row r="292" s="1" customFormat="1" ht="24" customHeight="1" spans="1:6">
      <c r="A292" s="11">
        <v>290</v>
      </c>
      <c r="B292" s="12" t="s">
        <v>25</v>
      </c>
      <c r="C292" s="9" t="str">
        <f>"2020023804"</f>
        <v>2020023804</v>
      </c>
      <c r="D292" s="13">
        <v>12</v>
      </c>
      <c r="E292" s="14">
        <v>80.6</v>
      </c>
      <c r="F292" s="9"/>
    </row>
    <row r="293" s="1" customFormat="1" ht="24" customHeight="1" spans="1:6">
      <c r="A293" s="11">
        <v>291</v>
      </c>
      <c r="B293" s="12" t="s">
        <v>25</v>
      </c>
      <c r="C293" s="9" t="str">
        <f>"2020023802"</f>
        <v>2020023802</v>
      </c>
      <c r="D293" s="13">
        <v>12</v>
      </c>
      <c r="E293" s="14">
        <v>73</v>
      </c>
      <c r="F293" s="9"/>
    </row>
    <row r="294" s="1" customFormat="1" ht="24" customHeight="1" spans="1:6">
      <c r="A294" s="11">
        <v>292</v>
      </c>
      <c r="B294" s="12" t="s">
        <v>25</v>
      </c>
      <c r="C294" s="9" t="str">
        <f>"2020023801"</f>
        <v>2020023801</v>
      </c>
      <c r="D294" s="13">
        <v>12</v>
      </c>
      <c r="E294" s="14" t="s">
        <v>12</v>
      </c>
      <c r="F294" s="9"/>
    </row>
    <row r="295" s="1" customFormat="1" ht="24" customHeight="1" spans="1:6">
      <c r="A295" s="11">
        <v>293</v>
      </c>
      <c r="B295" s="12" t="s">
        <v>26</v>
      </c>
      <c r="C295" s="9" t="str">
        <f>"2020033815"</f>
        <v>2020033815</v>
      </c>
      <c r="D295" s="13">
        <v>12</v>
      </c>
      <c r="E295" s="14">
        <v>81.4</v>
      </c>
      <c r="F295" s="9"/>
    </row>
    <row r="296" s="1" customFormat="1" ht="24" customHeight="1" spans="1:6">
      <c r="A296" s="11">
        <v>294</v>
      </c>
      <c r="B296" s="12" t="s">
        <v>26</v>
      </c>
      <c r="C296" s="9" t="str">
        <f>"2020033809"</f>
        <v>2020033809</v>
      </c>
      <c r="D296" s="13">
        <v>12</v>
      </c>
      <c r="E296" s="14">
        <v>75.2</v>
      </c>
      <c r="F296" s="9"/>
    </row>
    <row r="297" s="1" customFormat="1" ht="24" customHeight="1" spans="1:6">
      <c r="A297" s="11">
        <v>295</v>
      </c>
      <c r="B297" s="12" t="s">
        <v>26</v>
      </c>
      <c r="C297" s="9" t="str">
        <f>"2020033820"</f>
        <v>2020033820</v>
      </c>
      <c r="D297" s="13">
        <v>12</v>
      </c>
      <c r="E297" s="14">
        <v>84</v>
      </c>
      <c r="F297" s="9"/>
    </row>
    <row r="298" s="1" customFormat="1" ht="24" customHeight="1" spans="1:6">
      <c r="A298" s="11">
        <v>296</v>
      </c>
      <c r="B298" s="12" t="s">
        <v>26</v>
      </c>
      <c r="C298" s="9" t="str">
        <f>"2020033817"</f>
        <v>2020033817</v>
      </c>
      <c r="D298" s="13">
        <v>12</v>
      </c>
      <c r="E298" s="14">
        <v>83.4</v>
      </c>
      <c r="F298" s="9"/>
    </row>
    <row r="299" s="1" customFormat="1" ht="24" customHeight="1" spans="1:6">
      <c r="A299" s="11">
        <v>297</v>
      </c>
      <c r="B299" s="12" t="s">
        <v>26</v>
      </c>
      <c r="C299" s="9" t="str">
        <f>"2020033810"</f>
        <v>2020033810</v>
      </c>
      <c r="D299" s="13">
        <v>12</v>
      </c>
      <c r="E299" s="14">
        <v>76.4</v>
      </c>
      <c r="F299" s="9"/>
    </row>
    <row r="300" s="1" customFormat="1" ht="24" customHeight="1" spans="1:6">
      <c r="A300" s="11">
        <v>298</v>
      </c>
      <c r="B300" s="12" t="s">
        <v>26</v>
      </c>
      <c r="C300" s="9" t="str">
        <f>"2020033811"</f>
        <v>2020033811</v>
      </c>
      <c r="D300" s="13">
        <v>12</v>
      </c>
      <c r="E300" s="14">
        <v>78.6</v>
      </c>
      <c r="F300" s="9"/>
    </row>
    <row r="301" s="1" customFormat="1" ht="24" customHeight="1" spans="1:6">
      <c r="A301" s="11">
        <v>299</v>
      </c>
      <c r="B301" s="12" t="s">
        <v>27</v>
      </c>
      <c r="C301" s="9" t="str">
        <f>"2020043822"</f>
        <v>2020043822</v>
      </c>
      <c r="D301" s="13">
        <v>12</v>
      </c>
      <c r="E301" s="14">
        <v>78.6</v>
      </c>
      <c r="F301" s="9"/>
    </row>
    <row r="302" s="1" customFormat="1" ht="24" customHeight="1" spans="1:6">
      <c r="A302" s="11">
        <v>300</v>
      </c>
      <c r="B302" s="12" t="s">
        <v>28</v>
      </c>
      <c r="C302" s="9" t="str">
        <f>"2020053826"</f>
        <v>2020053826</v>
      </c>
      <c r="D302" s="13">
        <v>12</v>
      </c>
      <c r="E302" s="14">
        <v>82.4</v>
      </c>
      <c r="F302" s="9"/>
    </row>
    <row r="303" s="1" customFormat="1" ht="24" customHeight="1" spans="1:6">
      <c r="A303" s="11">
        <v>301</v>
      </c>
      <c r="B303" s="12" t="s">
        <v>28</v>
      </c>
      <c r="C303" s="9" t="str">
        <f>"2020053824"</f>
        <v>2020053824</v>
      </c>
      <c r="D303" s="13">
        <v>12</v>
      </c>
      <c r="E303" s="14">
        <v>81.2</v>
      </c>
      <c r="F303" s="9"/>
    </row>
    <row r="304" s="1" customFormat="1" ht="24" customHeight="1" spans="1:6">
      <c r="A304" s="11">
        <v>302</v>
      </c>
      <c r="B304" s="12" t="s">
        <v>29</v>
      </c>
      <c r="C304" s="9" t="str">
        <f>"2020073625"</f>
        <v>2020073625</v>
      </c>
      <c r="D304" s="13">
        <v>12</v>
      </c>
      <c r="E304" s="14">
        <v>83.6</v>
      </c>
      <c r="F304" s="9"/>
    </row>
    <row r="305" s="1" customFormat="1" ht="24" customHeight="1" spans="1:6">
      <c r="A305" s="11">
        <v>303</v>
      </c>
      <c r="B305" s="12" t="s">
        <v>29</v>
      </c>
      <c r="C305" s="9" t="str">
        <f>"2020073627"</f>
        <v>2020073627</v>
      </c>
      <c r="D305" s="13">
        <v>12</v>
      </c>
      <c r="E305" s="14">
        <v>85.4</v>
      </c>
      <c r="F305" s="9"/>
    </row>
    <row r="306" s="1" customFormat="1" ht="24" customHeight="1" spans="1:6">
      <c r="A306" s="11">
        <v>304</v>
      </c>
      <c r="B306" s="12" t="s">
        <v>29</v>
      </c>
      <c r="C306" s="9" t="str">
        <f>"2020073624"</f>
        <v>2020073624</v>
      </c>
      <c r="D306" s="13">
        <v>12</v>
      </c>
      <c r="E306" s="14">
        <v>84.2</v>
      </c>
      <c r="F306" s="9"/>
    </row>
    <row r="307" s="1" customFormat="1" ht="24" customHeight="1" spans="1:6">
      <c r="A307" s="11">
        <v>305</v>
      </c>
      <c r="B307" s="12" t="s">
        <v>30</v>
      </c>
      <c r="C307" s="9" t="str">
        <f>"2020093610"</f>
        <v>2020093610</v>
      </c>
      <c r="D307" s="13">
        <v>12</v>
      </c>
      <c r="E307" s="14">
        <v>82.6</v>
      </c>
      <c r="F307" s="9"/>
    </row>
    <row r="308" s="1" customFormat="1" ht="24" customHeight="1" spans="1:6">
      <c r="A308" s="11">
        <v>306</v>
      </c>
      <c r="B308" s="12" t="s">
        <v>30</v>
      </c>
      <c r="C308" s="9" t="str">
        <f>"2020093615"</f>
        <v>2020093615</v>
      </c>
      <c r="D308" s="13">
        <v>12</v>
      </c>
      <c r="E308" s="14">
        <v>80.8</v>
      </c>
      <c r="F308" s="9"/>
    </row>
    <row r="309" s="1" customFormat="1" ht="24" customHeight="1" spans="1:6">
      <c r="A309" s="11">
        <v>307</v>
      </c>
      <c r="B309" s="12" t="s">
        <v>30</v>
      </c>
      <c r="C309" s="9" t="str">
        <f>"2020093609"</f>
        <v>2020093609</v>
      </c>
      <c r="D309" s="13">
        <v>12</v>
      </c>
      <c r="E309" s="14">
        <v>85.6</v>
      </c>
      <c r="F309" s="9"/>
    </row>
    <row r="310" s="1" customFormat="1" spans="1:5">
      <c r="A310" s="2"/>
      <c r="B310" s="15"/>
      <c r="D310" s="5"/>
      <c r="E310" s="6"/>
    </row>
  </sheetData>
  <mergeCells count="1">
    <mergeCell ref="A1:F1"/>
  </mergeCells>
  <pageMargins left="0.156944444444444" right="0.118055555555556" top="0.236111111111111" bottom="0.196527777777778" header="0.5" footer="0.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轻舟一片载君来</cp:lastModifiedBy>
  <dcterms:created xsi:type="dcterms:W3CDTF">2020-08-21T16:45:00Z</dcterms:created>
  <cp:lastPrinted>2020-09-12T09:05:00Z</cp:lastPrinted>
  <dcterms:modified xsi:type="dcterms:W3CDTF">2020-09-13T02:18:49Z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