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972"/>
  </bookViews>
  <sheets>
    <sheet name="1" sheetId="1" r:id="rId1"/>
  </sheets>
  <definedNames>
    <definedName name="_xlnm._FilterDatabase" localSheetId="0" hidden="1">'1'!$A$2:$H$13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<sst xmlns="http://schemas.openxmlformats.org/spreadsheetml/2006/main" count="35" uniqueCount="21">
  <si>
    <t>固镇县2020年公开招聘编外教师体检递补体检结果公示</t>
  </si>
  <si>
    <t>序号</t>
  </si>
  <si>
    <t>职位代码</t>
  </si>
  <si>
    <t>准考证号</t>
  </si>
  <si>
    <t>考场号</t>
  </si>
  <si>
    <t>座位号</t>
  </si>
  <si>
    <t>公共知识成绩</t>
  </si>
  <si>
    <t>专业知识成绩</t>
  </si>
  <si>
    <t>笔试成绩</t>
  </si>
  <si>
    <t>面试组别</t>
  </si>
  <si>
    <t>面试成绩</t>
  </si>
  <si>
    <t>合成总成绩</t>
  </si>
  <si>
    <t>体检结果</t>
  </si>
  <si>
    <t>202003-初中英语组</t>
  </si>
  <si>
    <t>合格</t>
  </si>
  <si>
    <t>202013-小学语文C组</t>
  </si>
  <si>
    <t>202014-小学数学A组</t>
  </si>
  <si>
    <t>缺检</t>
  </si>
  <si>
    <t>202015-小学数学B组</t>
  </si>
  <si>
    <t>202016-小学数学C组</t>
  </si>
  <si>
    <t>202021-小学信息技术组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</si>
</sst>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_ "/>
    <numFmt numFmtId="178" formatCode="0.00_ "/>
    <numFmt numFmtId="179" formatCode="&quot;￥&quot;#,##0.00_);[Red]\(&quot;￥&quot;#,##0.00\)"/>
  </numFmts>
  <fonts count="27">
    <font>
      <sz val="12"/>
      <name val="宋体"/>
      <charset val="134"/>
    </font>
    <font>
      <b/>
      <sz val="14"/>
      <name val="宋体"/>
      <charset val="134"/>
    </font>
    <font>
      <sz val="10"/>
      <name val="方正小标宋简体"/>
      <charset val="134"/>
    </font>
    <font>
      <sz val="12"/>
      <name val="方正小标宋简体"/>
      <charset val="134"/>
    </font>
    <font>
      <b/>
      <sz val="12"/>
      <name val="方正小标宋简体"/>
      <charset val="134"/>
    </font>
    <font>
      <b/>
      <sz val="22"/>
      <name val="方正小标宋简体"/>
      <charset val="134"/>
    </font>
    <font>
      <b/>
      <sz val="10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24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5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5" borderId="4" applyNumberFormat="0" applyAlignment="0" applyProtection="0">
      <alignment vertical="center"/>
    </xf>
    <xf numFmtId="0" fontId="26" fillId="15" borderId="8" applyNumberFormat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78" fontId="0" fillId="2" borderId="0" xfId="0" applyNumberFormat="1" applyFill="1" applyAlignment="1">
      <alignment horizontal="center" vertical="center"/>
    </xf>
    <xf numFmtId="177" fontId="2" fillId="2" borderId="0" xfId="0" applyNumberFormat="1" applyFont="1" applyFill="1" applyAlignment="1">
      <alignment horizontal="center" vertical="center" wrapText="1"/>
    </xf>
    <xf numFmtId="176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8" fontId="0" fillId="2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78" fontId="0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178" fontId="0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9" fontId="4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pane ySplit="2" topLeftCell="A3" activePane="bottomLeft" state="frozen"/>
      <selection/>
      <selection pane="bottomLeft" activeCell="A1" sqref="A1:L1"/>
    </sheetView>
  </sheetViews>
  <sheetFormatPr defaultColWidth="9" defaultRowHeight="17.4"/>
  <cols>
    <col min="1" max="1" width="6.25" style="2" customWidth="1"/>
    <col min="2" max="2" width="17.75" style="3" customWidth="1"/>
    <col min="3" max="3" width="12.75" style="4" customWidth="1"/>
    <col min="4" max="5" width="5.75" style="4" customWidth="1"/>
    <col min="6" max="7" width="7.5" style="4" customWidth="1"/>
    <col min="8" max="8" width="8.75" style="5" customWidth="1"/>
    <col min="9" max="9" width="7.5" style="6" customWidth="1"/>
    <col min="10" max="10" width="7.8" style="7" customWidth="1"/>
    <col min="11" max="11" width="8.8" style="7" customWidth="1"/>
    <col min="12" max="12" width="10.9" style="8" customWidth="1"/>
    <col min="13" max="13" width="24.5" style="4" customWidth="1"/>
    <col min="14" max="222" width="9" style="4" customWidth="1"/>
    <col min="223" max="16384" width="9" style="4"/>
  </cols>
  <sheetData>
    <row r="1" ht="60.95" customHeight="1" spans="1:12">
      <c r="A1" s="9" t="s">
        <v>0</v>
      </c>
      <c r="B1" s="9"/>
      <c r="C1" s="9"/>
      <c r="D1" s="9"/>
      <c r="E1" s="9"/>
      <c r="F1" s="9"/>
      <c r="G1" s="9"/>
      <c r="H1" s="9"/>
      <c r="I1" s="19"/>
      <c r="J1" s="20"/>
      <c r="K1" s="20"/>
      <c r="L1" s="9"/>
    </row>
    <row r="2" ht="41.1" customHeight="1" spans="1:12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21" t="s">
        <v>9</v>
      </c>
      <c r="J2" s="22" t="s">
        <v>10</v>
      </c>
      <c r="K2" s="22" t="s">
        <v>11</v>
      </c>
      <c r="L2" s="23" t="s">
        <v>12</v>
      </c>
    </row>
    <row r="3" s="1" customFormat="1" ht="32.1" customHeight="1" spans="1:12">
      <c r="A3" s="13">
        <v>1</v>
      </c>
      <c r="B3" s="14" t="s">
        <v>13</v>
      </c>
      <c r="C3" s="15" t="str">
        <f>"2020033810"</f>
        <v>2020033810</v>
      </c>
      <c r="D3" s="15" t="str">
        <f>"38"</f>
        <v>38</v>
      </c>
      <c r="E3" s="15" t="str">
        <f>"10"</f>
        <v>10</v>
      </c>
      <c r="F3" s="15">
        <v>77</v>
      </c>
      <c r="G3" s="15">
        <v>64</v>
      </c>
      <c r="H3" s="16">
        <f t="shared" ref="H3:H13" si="0">F3*0.4+G3*0.6</f>
        <v>69.2</v>
      </c>
      <c r="I3" s="21">
        <v>12</v>
      </c>
      <c r="J3" s="22">
        <v>76.4</v>
      </c>
      <c r="K3" s="22">
        <f t="shared" ref="K3:K13" si="1">H3*0.3+J3*0.7</f>
        <v>74.24</v>
      </c>
      <c r="L3" s="24" t="s">
        <v>14</v>
      </c>
    </row>
    <row r="4" s="1" customFormat="1" ht="32.1" customHeight="1" spans="1:12">
      <c r="A4" s="13">
        <v>2</v>
      </c>
      <c r="B4" s="14" t="s">
        <v>15</v>
      </c>
      <c r="C4" s="15" t="str">
        <f>"2020131702"</f>
        <v>2020131702</v>
      </c>
      <c r="D4" s="15" t="str">
        <f>"17"</f>
        <v>17</v>
      </c>
      <c r="E4" s="15" t="str">
        <f>"02"</f>
        <v>02</v>
      </c>
      <c r="F4" s="15">
        <v>82</v>
      </c>
      <c r="G4" s="15">
        <v>67</v>
      </c>
      <c r="H4" s="16">
        <f t="shared" si="0"/>
        <v>73</v>
      </c>
      <c r="I4" s="21">
        <v>6</v>
      </c>
      <c r="J4" s="22">
        <v>77.6</v>
      </c>
      <c r="K4" s="22">
        <f t="shared" si="1"/>
        <v>76.22</v>
      </c>
      <c r="L4" s="24" t="s">
        <v>14</v>
      </c>
    </row>
    <row r="5" s="1" customFormat="1" ht="32.1" customHeight="1" spans="1:12">
      <c r="A5" s="13">
        <v>3</v>
      </c>
      <c r="B5" s="14" t="s">
        <v>16</v>
      </c>
      <c r="C5" s="15" t="str">
        <f>"2020142327"</f>
        <v>2020142327</v>
      </c>
      <c r="D5" s="15" t="str">
        <f>"23"</f>
        <v>23</v>
      </c>
      <c r="E5" s="15" t="str">
        <f>"27"</f>
        <v>27</v>
      </c>
      <c r="F5" s="15">
        <v>87</v>
      </c>
      <c r="G5" s="15">
        <v>87</v>
      </c>
      <c r="H5" s="16">
        <f t="shared" si="0"/>
        <v>87</v>
      </c>
      <c r="I5" s="21">
        <v>7</v>
      </c>
      <c r="J5" s="22">
        <v>73</v>
      </c>
      <c r="K5" s="22">
        <f t="shared" si="1"/>
        <v>77.2</v>
      </c>
      <c r="L5" s="23" t="s">
        <v>17</v>
      </c>
    </row>
    <row r="6" s="1" customFormat="1" ht="32.1" customHeight="1" spans="1:12">
      <c r="A6" s="13">
        <v>4</v>
      </c>
      <c r="B6" s="14" t="s">
        <v>16</v>
      </c>
      <c r="C6" s="15" t="str">
        <f>"2020142330"</f>
        <v>2020142330</v>
      </c>
      <c r="D6" s="15" t="str">
        <f>"23"</f>
        <v>23</v>
      </c>
      <c r="E6" s="15" t="str">
        <f>"30"</f>
        <v>30</v>
      </c>
      <c r="F6" s="15">
        <v>61</v>
      </c>
      <c r="G6" s="15">
        <v>83</v>
      </c>
      <c r="H6" s="16">
        <f t="shared" si="0"/>
        <v>74.2</v>
      </c>
      <c r="I6" s="21">
        <v>7</v>
      </c>
      <c r="J6" s="22">
        <v>78</v>
      </c>
      <c r="K6" s="22">
        <f t="shared" si="1"/>
        <v>76.86</v>
      </c>
      <c r="L6" s="23" t="s">
        <v>17</v>
      </c>
    </row>
    <row r="7" s="1" customFormat="1" ht="32.1" customHeight="1" spans="1:12">
      <c r="A7" s="13">
        <v>5</v>
      </c>
      <c r="B7" s="14" t="s">
        <v>16</v>
      </c>
      <c r="C7" s="15" t="str">
        <f>"2020142024"</f>
        <v>2020142024</v>
      </c>
      <c r="D7" s="15" t="str">
        <f>"20"</f>
        <v>20</v>
      </c>
      <c r="E7" s="15" t="str">
        <f>"24"</f>
        <v>24</v>
      </c>
      <c r="F7" s="15">
        <v>61</v>
      </c>
      <c r="G7" s="15">
        <v>79</v>
      </c>
      <c r="H7" s="16">
        <f t="shared" si="0"/>
        <v>71.8</v>
      </c>
      <c r="I7" s="21">
        <v>7</v>
      </c>
      <c r="J7" s="22">
        <v>78.2</v>
      </c>
      <c r="K7" s="22">
        <f t="shared" si="1"/>
        <v>76.28</v>
      </c>
      <c r="L7" s="24" t="s">
        <v>14</v>
      </c>
    </row>
    <row r="8" s="1" customFormat="1" ht="32.1" customHeight="1" spans="1:12">
      <c r="A8" s="13">
        <v>6</v>
      </c>
      <c r="B8" s="14" t="s">
        <v>18</v>
      </c>
      <c r="C8" s="15" t="str">
        <f>"2020152427"</f>
        <v>2020152427</v>
      </c>
      <c r="D8" s="15" t="str">
        <f>"24"</f>
        <v>24</v>
      </c>
      <c r="E8" s="15" t="str">
        <f>"27"</f>
        <v>27</v>
      </c>
      <c r="F8" s="15">
        <v>84</v>
      </c>
      <c r="G8" s="15">
        <v>76</v>
      </c>
      <c r="H8" s="16">
        <f t="shared" si="0"/>
        <v>79.2</v>
      </c>
      <c r="I8" s="21">
        <v>8</v>
      </c>
      <c r="J8" s="22">
        <v>77.2</v>
      </c>
      <c r="K8" s="22">
        <f t="shared" si="1"/>
        <v>77.8</v>
      </c>
      <c r="L8" s="24" t="s">
        <v>14</v>
      </c>
    </row>
    <row r="9" s="1" customFormat="1" ht="32.1" customHeight="1" spans="1:12">
      <c r="A9" s="13">
        <v>7</v>
      </c>
      <c r="B9" s="14" t="s">
        <v>18</v>
      </c>
      <c r="C9" s="15" t="str">
        <f>"2020152504"</f>
        <v>2020152504</v>
      </c>
      <c r="D9" s="15" t="str">
        <f>"25"</f>
        <v>25</v>
      </c>
      <c r="E9" s="15" t="str">
        <f>"04"</f>
        <v>04</v>
      </c>
      <c r="F9" s="15">
        <v>81</v>
      </c>
      <c r="G9" s="15">
        <v>77</v>
      </c>
      <c r="H9" s="16">
        <f t="shared" si="0"/>
        <v>78.6</v>
      </c>
      <c r="I9" s="21">
        <v>8</v>
      </c>
      <c r="J9" s="22">
        <v>77</v>
      </c>
      <c r="K9" s="22">
        <f t="shared" si="1"/>
        <v>77.48</v>
      </c>
      <c r="L9" s="23" t="s">
        <v>17</v>
      </c>
    </row>
    <row r="10" s="1" customFormat="1" ht="32.1" customHeight="1" spans="1:12">
      <c r="A10" s="13">
        <v>8</v>
      </c>
      <c r="B10" s="14" t="s">
        <v>19</v>
      </c>
      <c r="C10" s="15" t="str">
        <f>"2020162826"</f>
        <v>2020162826</v>
      </c>
      <c r="D10" s="15" t="str">
        <f>"28"</f>
        <v>28</v>
      </c>
      <c r="E10" s="15" t="str">
        <f>"26"</f>
        <v>26</v>
      </c>
      <c r="F10" s="15">
        <v>70</v>
      </c>
      <c r="G10" s="15">
        <v>91</v>
      </c>
      <c r="H10" s="16">
        <f t="shared" si="0"/>
        <v>82.6</v>
      </c>
      <c r="I10" s="21">
        <v>9</v>
      </c>
      <c r="J10" s="22">
        <v>78.2</v>
      </c>
      <c r="K10" s="22">
        <f t="shared" si="1"/>
        <v>79.52</v>
      </c>
      <c r="L10" s="24" t="s">
        <v>14</v>
      </c>
    </row>
    <row r="11" s="1" customFormat="1" ht="32.1" customHeight="1" spans="1:12">
      <c r="A11" s="13">
        <v>9</v>
      </c>
      <c r="B11" s="14" t="s">
        <v>19</v>
      </c>
      <c r="C11" s="15" t="str">
        <f>"2020163007"</f>
        <v>2020163007</v>
      </c>
      <c r="D11" s="15" t="str">
        <f>"30"</f>
        <v>30</v>
      </c>
      <c r="E11" s="15" t="str">
        <f>"07"</f>
        <v>07</v>
      </c>
      <c r="F11" s="15">
        <v>81</v>
      </c>
      <c r="G11" s="15">
        <v>62</v>
      </c>
      <c r="H11" s="16">
        <f t="shared" si="0"/>
        <v>69.6</v>
      </c>
      <c r="I11" s="21">
        <v>9</v>
      </c>
      <c r="J11" s="22">
        <v>82.8</v>
      </c>
      <c r="K11" s="22">
        <f t="shared" si="1"/>
        <v>78.84</v>
      </c>
      <c r="L11" s="24" t="s">
        <v>14</v>
      </c>
    </row>
    <row r="12" s="1" customFormat="1" ht="32.1" customHeight="1" spans="1:12">
      <c r="A12" s="13">
        <v>10</v>
      </c>
      <c r="B12" s="14" t="s">
        <v>19</v>
      </c>
      <c r="C12" s="15" t="str">
        <f>"2020162811"</f>
        <v>2020162811</v>
      </c>
      <c r="D12" s="15" t="str">
        <f>"28"</f>
        <v>28</v>
      </c>
      <c r="E12" s="15" t="str">
        <f>"11"</f>
        <v>11</v>
      </c>
      <c r="F12" s="15">
        <v>82</v>
      </c>
      <c r="G12" s="15">
        <v>73</v>
      </c>
      <c r="H12" s="16">
        <f t="shared" si="0"/>
        <v>76.6</v>
      </c>
      <c r="I12" s="21">
        <v>9</v>
      </c>
      <c r="J12" s="22">
        <v>79.8</v>
      </c>
      <c r="K12" s="22">
        <f t="shared" si="1"/>
        <v>78.84</v>
      </c>
      <c r="L12" s="24" t="s">
        <v>14</v>
      </c>
    </row>
    <row r="13" s="1" customFormat="1" ht="32.1" customHeight="1" spans="1:12">
      <c r="A13" s="13">
        <v>11</v>
      </c>
      <c r="B13" s="14" t="s">
        <v>20</v>
      </c>
      <c r="C13" s="15" t="str">
        <f>"2020213716"</f>
        <v>2020213716</v>
      </c>
      <c r="D13" s="15" t="str">
        <f>"37"</f>
        <v>37</v>
      </c>
      <c r="E13" s="15" t="str">
        <f>"16"</f>
        <v>16</v>
      </c>
      <c r="F13" s="15">
        <v>68</v>
      </c>
      <c r="G13" s="15">
        <v>67</v>
      </c>
      <c r="H13" s="16">
        <f t="shared" si="0"/>
        <v>67.4</v>
      </c>
      <c r="I13" s="21">
        <v>2</v>
      </c>
      <c r="J13" s="22">
        <v>78.4</v>
      </c>
      <c r="K13" s="22">
        <f t="shared" si="1"/>
        <v>75.1</v>
      </c>
      <c r="L13" s="24" t="s">
        <v>14</v>
      </c>
    </row>
    <row r="14" s="1" customFormat="1" spans="1:12">
      <c r="A14" s="2"/>
      <c r="B14" s="17"/>
      <c r="H14" s="18"/>
      <c r="I14" s="6"/>
      <c r="J14" s="7"/>
      <c r="K14" s="7"/>
      <c r="L14" s="8"/>
    </row>
  </sheetData>
  <sortState ref="A3:P309">
    <sortCondition ref="B3:B309"/>
    <sortCondition ref="K3:K309" descending="1"/>
    <sortCondition ref="J3:J309" descending="1"/>
  </sortState>
  <mergeCells count="1">
    <mergeCell ref="A1:L1"/>
  </mergeCells>
  <pageMargins left="0.156944444444444" right="0.118055555555556" top="0.236111111111111" bottom="0.196527777777778" header="0.5" footer="0.5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轻舟一片载君来</cp:lastModifiedBy>
  <dcterms:created xsi:type="dcterms:W3CDTF">2020-08-21T16:45:00Z</dcterms:created>
  <cp:lastPrinted>2020-09-12T09:05:00Z</cp:lastPrinted>
  <dcterms:modified xsi:type="dcterms:W3CDTF">2020-09-22T08:34:38Z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