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<sst xmlns="http://schemas.openxmlformats.org/spreadsheetml/2006/main" count="190" uniqueCount="18">
  <si>
    <t>安徽省颍上第一中学2021年公开引进人才拟参加面试人员资格复审名单</t>
  </si>
  <si>
    <t>序号</t>
  </si>
  <si>
    <t>报考号</t>
  </si>
  <si>
    <t>报考岗位</t>
  </si>
  <si>
    <t>姓名</t>
  </si>
  <si>
    <t>性别</t>
  </si>
  <si>
    <t>1001_语文</t>
  </si>
  <si>
    <t>1002_数学</t>
  </si>
  <si>
    <t>1003_英语</t>
  </si>
  <si>
    <t>1004_物理</t>
  </si>
  <si>
    <t>1005_化学</t>
  </si>
  <si>
    <t>1006_政治</t>
  </si>
  <si>
    <t>1007_历史</t>
  </si>
  <si>
    <t>1008_地理</t>
  </si>
  <si>
    <t>1009_体育</t>
  </si>
  <si>
    <t>1010_信息技术</t>
  </si>
  <si>
    <t>1011_心理</t>
  </si>
  <si>
    <t>1012_生物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</si>
</sst>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workbookViewId="0" topLeftCell="A11">
      <selection activeCell="E37" sqref="E37"/>
    </sheetView>
  </sheetViews>
  <sheetFormatPr defaultColWidth="9.00390625" defaultRowHeight="15"/>
  <cols>
    <col min="2" max="2" width="30.8515625" style="0" customWidth="1"/>
    <col min="3" max="3" width="19.140625" style="0" customWidth="1"/>
    <col min="4" max="4" width="15.7109375" style="0" customWidth="1"/>
  </cols>
  <sheetData>
    <row r="1" spans="1:5" ht="36" customHeight="1">
      <c r="A1" s="1" t="s">
        <v>0</v>
      </c>
      <c r="B1" s="2"/>
      <c r="C1" s="2"/>
      <c r="D1" s="2"/>
      <c r="E1" s="2"/>
    </row>
    <row r="2" spans="1:5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3.5">
      <c r="A3" s="3">
        <v>1</v>
      </c>
      <c r="B3" s="3" t="str">
        <f>"29332021041210042618699"</f>
        <v>29332021041210042618699</v>
      </c>
      <c r="C3" s="3" t="s">
        <v>6</v>
      </c>
      <c r="D3" s="3" t="str">
        <f>"霍玲玲"</f>
        <v>霍玲玲</v>
      </c>
      <c r="E3" s="3" t="str">
        <f>"女"</f>
        <v>女</v>
      </c>
    </row>
    <row r="4" spans="1:5" ht="13.5">
      <c r="A4" s="3">
        <v>2</v>
      </c>
      <c r="B4" s="3" t="str">
        <f>"29332021041210560218901"</f>
        <v>29332021041210560218901</v>
      </c>
      <c r="C4" s="3" t="s">
        <v>6</v>
      </c>
      <c r="D4" s="3" t="str">
        <f>"李雪梅"</f>
        <v>李雪梅</v>
      </c>
      <c r="E4" s="3" t="str">
        <f>"女"</f>
        <v>女</v>
      </c>
    </row>
    <row r="5" spans="1:5" ht="13.5">
      <c r="A5" s="3">
        <v>3</v>
      </c>
      <c r="B5" s="3" t="str">
        <f>"29332021041210562118903"</f>
        <v>29332021041210562118903</v>
      </c>
      <c r="C5" s="3" t="s">
        <v>6</v>
      </c>
      <c r="D5" s="3" t="str">
        <f>"高艺文"</f>
        <v>高艺文</v>
      </c>
      <c r="E5" s="3" t="str">
        <f>"女"</f>
        <v>女</v>
      </c>
    </row>
    <row r="6" spans="1:5" ht="13.5">
      <c r="A6" s="3">
        <v>4</v>
      </c>
      <c r="B6" s="3" t="str">
        <f>"29332021041213012019269"</f>
        <v>29332021041213012019269</v>
      </c>
      <c r="C6" s="3" t="s">
        <v>6</v>
      </c>
      <c r="D6" s="3" t="str">
        <f>"李阳伸"</f>
        <v>李阳伸</v>
      </c>
      <c r="E6" s="3" t="str">
        <f>"女"</f>
        <v>女</v>
      </c>
    </row>
    <row r="7" spans="1:5" ht="13.5">
      <c r="A7" s="3">
        <v>5</v>
      </c>
      <c r="B7" s="3" t="str">
        <f>"29332021041217252927970"</f>
        <v>29332021041217252927970</v>
      </c>
      <c r="C7" s="3" t="s">
        <v>6</v>
      </c>
      <c r="D7" s="3" t="str">
        <f>"冯学然"</f>
        <v>冯学然</v>
      </c>
      <c r="E7" s="3" t="str">
        <f>"女"</f>
        <v>女</v>
      </c>
    </row>
    <row r="8" spans="1:5" ht="13.5">
      <c r="A8" s="3">
        <v>6</v>
      </c>
      <c r="B8" s="3" t="str">
        <f>"29332021041217295527971"</f>
        <v>29332021041217295527971</v>
      </c>
      <c r="C8" s="3" t="s">
        <v>6</v>
      </c>
      <c r="D8" s="3" t="str">
        <f>"刘中慧"</f>
        <v>刘中慧</v>
      </c>
      <c r="E8" s="3" t="str">
        <f>"女"</f>
        <v>女</v>
      </c>
    </row>
    <row r="9" spans="1:5" ht="13.5">
      <c r="A9" s="3">
        <v>7</v>
      </c>
      <c r="B9" s="3" t="str">
        <f>"29332021041309382328426"</f>
        <v>29332021041309382328426</v>
      </c>
      <c r="C9" s="3" t="s">
        <v>6</v>
      </c>
      <c r="D9" s="3" t="str">
        <f>"王雪梅"</f>
        <v>王雪梅</v>
      </c>
      <c r="E9" s="3" t="str">
        <f>"女"</f>
        <v>女</v>
      </c>
    </row>
    <row r="10" spans="1:5" ht="13.5">
      <c r="A10" s="3">
        <v>8</v>
      </c>
      <c r="B10" s="3" t="str">
        <f>"29332021041313595231411"</f>
        <v>29332021041313595231411</v>
      </c>
      <c r="C10" s="3" t="s">
        <v>6</v>
      </c>
      <c r="D10" s="3" t="str">
        <f>"王大婷"</f>
        <v>王大婷</v>
      </c>
      <c r="E10" s="3" t="str">
        <f>"女"</f>
        <v>女</v>
      </c>
    </row>
    <row r="11" spans="1:5" ht="13.5">
      <c r="A11" s="3">
        <v>9</v>
      </c>
      <c r="B11" s="3" t="str">
        <f>"29332021041314363031432"</f>
        <v>29332021041314363031432</v>
      </c>
      <c r="C11" s="3" t="s">
        <v>6</v>
      </c>
      <c r="D11" s="3" t="str">
        <f>"李阳阳"</f>
        <v>李阳阳</v>
      </c>
      <c r="E11" s="3" t="str">
        <f>"女"</f>
        <v>女</v>
      </c>
    </row>
    <row r="12" spans="1:5" ht="13.5">
      <c r="A12" s="3">
        <v>10</v>
      </c>
      <c r="B12" s="3" t="str">
        <f>"29332021041315483931495"</f>
        <v>29332021041315483931495</v>
      </c>
      <c r="C12" s="3" t="s">
        <v>6</v>
      </c>
      <c r="D12" s="3" t="str">
        <f>"韦凤杰"</f>
        <v>韦凤杰</v>
      </c>
      <c r="E12" s="3" t="str">
        <f>"女"</f>
        <v>女</v>
      </c>
    </row>
    <row r="13" spans="1:5" ht="13.5">
      <c r="A13" s="3">
        <v>11</v>
      </c>
      <c r="B13" s="3" t="str">
        <f>"29332021041320011331672"</f>
        <v>29332021041320011331672</v>
      </c>
      <c r="C13" s="3" t="s">
        <v>6</v>
      </c>
      <c r="D13" s="3" t="str">
        <f>"王兆其"</f>
        <v>王兆其</v>
      </c>
      <c r="E13" s="3" t="str">
        <f>"男"</f>
        <v>男</v>
      </c>
    </row>
    <row r="14" spans="1:5" ht="13.5">
      <c r="A14" s="3">
        <v>12</v>
      </c>
      <c r="B14" s="3" t="str">
        <f>"29332021041320013831673"</f>
        <v>29332021041320013831673</v>
      </c>
      <c r="C14" s="3" t="s">
        <v>6</v>
      </c>
      <c r="D14" s="3" t="str">
        <f>"梁淑丽"</f>
        <v>梁淑丽</v>
      </c>
      <c r="E14" s="3" t="str">
        <f>"女"</f>
        <v>女</v>
      </c>
    </row>
    <row r="15" spans="1:5" ht="13.5">
      <c r="A15" s="3">
        <v>13</v>
      </c>
      <c r="B15" s="3" t="str">
        <f>"29332021041320022931674"</f>
        <v>29332021041320022931674</v>
      </c>
      <c r="C15" s="3" t="s">
        <v>6</v>
      </c>
      <c r="D15" s="3" t="str">
        <f>"罗秀洁"</f>
        <v>罗秀洁</v>
      </c>
      <c r="E15" s="3" t="str">
        <f>"女"</f>
        <v>女</v>
      </c>
    </row>
    <row r="16" spans="1:5" ht="13.5">
      <c r="A16" s="3">
        <v>14</v>
      </c>
      <c r="B16" s="3" t="str">
        <f>"29332021041417044932104"</f>
        <v>29332021041417044932104</v>
      </c>
      <c r="C16" s="3" t="s">
        <v>6</v>
      </c>
      <c r="D16" s="3" t="str">
        <f>"范贝贝"</f>
        <v>范贝贝</v>
      </c>
      <c r="E16" s="3" t="str">
        <f>"女"</f>
        <v>女</v>
      </c>
    </row>
    <row r="17" spans="1:5" ht="13.5">
      <c r="A17" s="3">
        <v>15</v>
      </c>
      <c r="B17" s="3" t="str">
        <f>"29332021041421070632233"</f>
        <v>29332021041421070632233</v>
      </c>
      <c r="C17" s="3" t="s">
        <v>6</v>
      </c>
      <c r="D17" s="3" t="str">
        <f>"孙凤云"</f>
        <v>孙凤云</v>
      </c>
      <c r="E17" s="3" t="str">
        <f>"女"</f>
        <v>女</v>
      </c>
    </row>
    <row r="18" spans="1:5" ht="13.5">
      <c r="A18" s="3">
        <v>16</v>
      </c>
      <c r="B18" s="3" t="str">
        <f>"29332021041613430933868"</f>
        <v>29332021041613430933868</v>
      </c>
      <c r="C18" s="3" t="s">
        <v>6</v>
      </c>
      <c r="D18" s="3" t="str">
        <f>"李慧影"</f>
        <v>李慧影</v>
      </c>
      <c r="E18" s="3" t="str">
        <f>"女"</f>
        <v>女</v>
      </c>
    </row>
    <row r="19" spans="1:5" ht="13.5">
      <c r="A19" s="3">
        <v>17</v>
      </c>
      <c r="B19" s="3" t="str">
        <f>"29332021041615535834012"</f>
        <v>29332021041615535834012</v>
      </c>
      <c r="C19" s="3" t="s">
        <v>6</v>
      </c>
      <c r="D19" s="3" t="str">
        <f>"高广梅"</f>
        <v>高广梅</v>
      </c>
      <c r="E19" s="3" t="str">
        <f>"女"</f>
        <v>女</v>
      </c>
    </row>
    <row r="20" spans="1:5" ht="13.5">
      <c r="A20" s="3">
        <v>18</v>
      </c>
      <c r="B20" s="3" t="str">
        <f>"29332021041809252834759"</f>
        <v>29332021041809252834759</v>
      </c>
      <c r="C20" s="3" t="s">
        <v>6</v>
      </c>
      <c r="D20" s="3" t="str">
        <f>"范雨梦"</f>
        <v>范雨梦</v>
      </c>
      <c r="E20" s="3" t="str">
        <f>"女"</f>
        <v>女</v>
      </c>
    </row>
    <row r="21" spans="1:5" ht="13.5">
      <c r="A21" s="3">
        <v>19</v>
      </c>
      <c r="B21" s="3" t="str">
        <f>"29332021041811233834882"</f>
        <v>29332021041811233834882</v>
      </c>
      <c r="C21" s="3" t="s">
        <v>6</v>
      </c>
      <c r="D21" s="3" t="str">
        <f>"刘静贤"</f>
        <v>刘静贤</v>
      </c>
      <c r="E21" s="3" t="str">
        <f>"女"</f>
        <v>女</v>
      </c>
    </row>
    <row r="22" spans="1:5" ht="13.5">
      <c r="A22" s="3">
        <v>20</v>
      </c>
      <c r="B22" s="3" t="str">
        <f>"29332021041814525735050"</f>
        <v>29332021041814525735050</v>
      </c>
      <c r="C22" s="3" t="s">
        <v>6</v>
      </c>
      <c r="D22" s="3" t="str">
        <f>"牛伟利"</f>
        <v>牛伟利</v>
      </c>
      <c r="E22" s="3" t="str">
        <f>"女"</f>
        <v>女</v>
      </c>
    </row>
    <row r="23" spans="1:5" ht="13.5">
      <c r="A23" s="3">
        <v>21</v>
      </c>
      <c r="B23" s="3" t="str">
        <f>"29332021042014341438173"</f>
        <v>29332021042014341438173</v>
      </c>
      <c r="C23" s="3" t="s">
        <v>6</v>
      </c>
      <c r="D23" s="3" t="str">
        <f>"徐志蔓"</f>
        <v>徐志蔓</v>
      </c>
      <c r="E23" s="3" t="str">
        <f>"女"</f>
        <v>女</v>
      </c>
    </row>
    <row r="24" spans="1:5" ht="13.5">
      <c r="A24" s="3">
        <v>22</v>
      </c>
      <c r="B24" s="3" t="str">
        <f>"29332021042111345639678"</f>
        <v>29332021042111345639678</v>
      </c>
      <c r="C24" s="3" t="s">
        <v>6</v>
      </c>
      <c r="D24" s="3" t="str">
        <f>"陶园琦"</f>
        <v>陶园琦</v>
      </c>
      <c r="E24" s="3" t="str">
        <f>"男"</f>
        <v>男</v>
      </c>
    </row>
    <row r="25" spans="1:5" ht="13.5">
      <c r="A25" s="3">
        <v>23</v>
      </c>
      <c r="B25" s="3" t="str">
        <f>"29332021042112321539771"</f>
        <v>29332021042112321539771</v>
      </c>
      <c r="C25" s="3" t="s">
        <v>6</v>
      </c>
      <c r="D25" s="3" t="str">
        <f>"韩晨冉"</f>
        <v>韩晨冉</v>
      </c>
      <c r="E25" s="3" t="str">
        <f>"女"</f>
        <v>女</v>
      </c>
    </row>
    <row r="26" spans="1:5" ht="13.5">
      <c r="A26" s="3">
        <v>24</v>
      </c>
      <c r="B26" s="3" t="str">
        <f>"29332021042214413540780"</f>
        <v>29332021042214413540780</v>
      </c>
      <c r="C26" s="3" t="s">
        <v>6</v>
      </c>
      <c r="D26" s="3" t="str">
        <f>"刘中颍"</f>
        <v>刘中颍</v>
      </c>
      <c r="E26" s="3" t="str">
        <f>"女"</f>
        <v>女</v>
      </c>
    </row>
    <row r="27" spans="1:5" ht="13.5">
      <c r="A27" s="3">
        <v>25</v>
      </c>
      <c r="B27" s="3" t="str">
        <f>"29332021042215351540829"</f>
        <v>29332021042215351540829</v>
      </c>
      <c r="C27" s="3" t="s">
        <v>6</v>
      </c>
      <c r="D27" s="3" t="str">
        <f>"姜晨星"</f>
        <v>姜晨星</v>
      </c>
      <c r="E27" s="3" t="str">
        <f>"男"</f>
        <v>男</v>
      </c>
    </row>
    <row r="28" spans="1:5" ht="13.5">
      <c r="A28" s="3">
        <v>26</v>
      </c>
      <c r="B28" s="3" t="str">
        <f>"29332021041209502418643"</f>
        <v>29332021041209502418643</v>
      </c>
      <c r="C28" s="3" t="s">
        <v>7</v>
      </c>
      <c r="D28" s="3" t="str">
        <f>"许培蕾"</f>
        <v>许培蕾</v>
      </c>
      <c r="E28" s="3" t="str">
        <f>"男"</f>
        <v>男</v>
      </c>
    </row>
    <row r="29" spans="1:5" ht="13.5">
      <c r="A29" s="3">
        <v>27</v>
      </c>
      <c r="B29" s="3" t="str">
        <f>"29332021041210065418714"</f>
        <v>29332021041210065418714</v>
      </c>
      <c r="C29" s="3" t="s">
        <v>7</v>
      </c>
      <c r="D29" s="3" t="str">
        <f>"刘怀明"</f>
        <v>刘怀明</v>
      </c>
      <c r="E29" s="3" t="str">
        <f>"男"</f>
        <v>男</v>
      </c>
    </row>
    <row r="30" spans="1:5" ht="13.5">
      <c r="A30" s="3">
        <v>28</v>
      </c>
      <c r="B30" s="3" t="str">
        <f>"29332021041210422418852"</f>
        <v>29332021041210422418852</v>
      </c>
      <c r="C30" s="3" t="s">
        <v>7</v>
      </c>
      <c r="D30" s="3" t="str">
        <f>"代浩"</f>
        <v>代浩</v>
      </c>
      <c r="E30" s="3" t="str">
        <f>"男"</f>
        <v>男</v>
      </c>
    </row>
    <row r="31" spans="1:5" ht="13.5">
      <c r="A31" s="3">
        <v>29</v>
      </c>
      <c r="B31" s="3" t="str">
        <f>"29332021041210480418865"</f>
        <v>29332021041210480418865</v>
      </c>
      <c r="C31" s="3" t="s">
        <v>7</v>
      </c>
      <c r="D31" s="3" t="str">
        <f>"谢亚南"</f>
        <v>谢亚南</v>
      </c>
      <c r="E31" s="3" t="str">
        <f>"男"</f>
        <v>男</v>
      </c>
    </row>
    <row r="32" spans="1:5" ht="13.5">
      <c r="A32" s="3">
        <v>30</v>
      </c>
      <c r="B32" s="3" t="str">
        <f>"29332021041210520618882"</f>
        <v>29332021041210520618882</v>
      </c>
      <c r="C32" s="3" t="s">
        <v>7</v>
      </c>
      <c r="D32" s="3" t="str">
        <f>"刘金秋"</f>
        <v>刘金秋</v>
      </c>
      <c r="E32" s="3" t="str">
        <f>"女"</f>
        <v>女</v>
      </c>
    </row>
    <row r="33" spans="1:5" ht="13.5">
      <c r="A33" s="3">
        <v>31</v>
      </c>
      <c r="B33" s="3" t="str">
        <f>"29332021041215152919494"</f>
        <v>29332021041215152919494</v>
      </c>
      <c r="C33" s="3" t="s">
        <v>7</v>
      </c>
      <c r="D33" s="3" t="str">
        <f>"王迪"</f>
        <v>王迪</v>
      </c>
      <c r="E33" s="3" t="str">
        <f>"女"</f>
        <v>女</v>
      </c>
    </row>
    <row r="34" spans="1:5" ht="13.5">
      <c r="A34" s="3">
        <v>32</v>
      </c>
      <c r="B34" s="3" t="str">
        <f>"29332021041215360619531"</f>
        <v>29332021041215360619531</v>
      </c>
      <c r="C34" s="3" t="s">
        <v>7</v>
      </c>
      <c r="D34" s="3" t="str">
        <f>"田梦宇"</f>
        <v>田梦宇</v>
      </c>
      <c r="E34" s="3" t="str">
        <f>"女"</f>
        <v>女</v>
      </c>
    </row>
    <row r="35" spans="1:5" ht="13.5">
      <c r="A35" s="3">
        <v>33</v>
      </c>
      <c r="B35" s="3" t="str">
        <f>"29332021041220190428144"</f>
        <v>29332021041220190428144</v>
      </c>
      <c r="C35" s="3" t="s">
        <v>7</v>
      </c>
      <c r="D35" s="3" t="str">
        <f>"许慢慢"</f>
        <v>许慢慢</v>
      </c>
      <c r="E35" s="3" t="str">
        <f>"女"</f>
        <v>女</v>
      </c>
    </row>
    <row r="36" spans="1:5" ht="13.5">
      <c r="A36" s="3">
        <v>34</v>
      </c>
      <c r="B36" s="3" t="str">
        <f>"29332021041221044128192"</f>
        <v>29332021041221044128192</v>
      </c>
      <c r="C36" s="3" t="s">
        <v>7</v>
      </c>
      <c r="D36" s="3" t="str">
        <f>"余好"</f>
        <v>余好</v>
      </c>
      <c r="E36" s="3" t="str">
        <f>"男"</f>
        <v>男</v>
      </c>
    </row>
    <row r="37" spans="1:5" ht="13.5">
      <c r="A37" s="3">
        <v>35</v>
      </c>
      <c r="B37" s="3" t="str">
        <f>"29332021041309404228429"</f>
        <v>29332021041309404228429</v>
      </c>
      <c r="C37" s="3" t="s">
        <v>7</v>
      </c>
      <c r="D37" s="3" t="str">
        <f>"王娟"</f>
        <v>王娟</v>
      </c>
      <c r="E37" s="3" t="str">
        <f>"女"</f>
        <v>女</v>
      </c>
    </row>
    <row r="38" spans="1:5" ht="13.5">
      <c r="A38" s="3">
        <v>36</v>
      </c>
      <c r="B38" s="3" t="str">
        <f>"29332021041309414828430"</f>
        <v>29332021041309414828430</v>
      </c>
      <c r="C38" s="3" t="s">
        <v>7</v>
      </c>
      <c r="D38" s="3" t="str">
        <f>"李小帅"</f>
        <v>李小帅</v>
      </c>
      <c r="E38" s="3" t="str">
        <f>"男"</f>
        <v>男</v>
      </c>
    </row>
    <row r="39" spans="1:5" ht="13.5">
      <c r="A39" s="3">
        <v>37</v>
      </c>
      <c r="B39" s="3" t="str">
        <f>"29332021041321461331744"</f>
        <v>29332021041321461331744</v>
      </c>
      <c r="C39" s="3" t="s">
        <v>7</v>
      </c>
      <c r="D39" s="3" t="str">
        <f>"赵灵会"</f>
        <v>赵灵会</v>
      </c>
      <c r="E39" s="3" t="str">
        <f>"男"</f>
        <v>男</v>
      </c>
    </row>
    <row r="40" spans="1:5" ht="13.5">
      <c r="A40" s="3">
        <v>38</v>
      </c>
      <c r="B40" s="3" t="str">
        <f>"29332021041411021031922"</f>
        <v>29332021041411021031922</v>
      </c>
      <c r="C40" s="3" t="s">
        <v>7</v>
      </c>
      <c r="D40" s="3" t="str">
        <f>"刘叶清"</f>
        <v>刘叶清</v>
      </c>
      <c r="E40" s="3" t="str">
        <f>"女"</f>
        <v>女</v>
      </c>
    </row>
    <row r="41" spans="1:5" ht="13.5">
      <c r="A41" s="3">
        <v>39</v>
      </c>
      <c r="B41" s="3" t="str">
        <f>"29332021041412045431956"</f>
        <v>29332021041412045431956</v>
      </c>
      <c r="C41" s="3" t="s">
        <v>7</v>
      </c>
      <c r="D41" s="3" t="str">
        <f>"田晶晶"</f>
        <v>田晶晶</v>
      </c>
      <c r="E41" s="3" t="str">
        <f>"女"</f>
        <v>女</v>
      </c>
    </row>
    <row r="42" spans="1:5" ht="13.5">
      <c r="A42" s="3">
        <v>40</v>
      </c>
      <c r="B42" s="3" t="str">
        <f>"29332021041412353231970"</f>
        <v>29332021041412353231970</v>
      </c>
      <c r="C42" s="3" t="s">
        <v>7</v>
      </c>
      <c r="D42" s="3" t="str">
        <f>"祝满拳"</f>
        <v>祝满拳</v>
      </c>
      <c r="E42" s="3" t="str">
        <f>"男"</f>
        <v>男</v>
      </c>
    </row>
    <row r="43" spans="1:5" ht="13.5">
      <c r="A43" s="3">
        <v>41</v>
      </c>
      <c r="B43" s="3" t="str">
        <f>"29332021041415324932055"</f>
        <v>29332021041415324932055</v>
      </c>
      <c r="C43" s="3" t="s">
        <v>7</v>
      </c>
      <c r="D43" s="3" t="str">
        <f>"周兴"</f>
        <v>周兴</v>
      </c>
      <c r="E43" s="3" t="str">
        <f>"男"</f>
        <v>男</v>
      </c>
    </row>
    <row r="44" spans="1:5" ht="13.5">
      <c r="A44" s="3">
        <v>42</v>
      </c>
      <c r="B44" s="3" t="str">
        <f>"29332021041417525332132"</f>
        <v>29332021041417525332132</v>
      </c>
      <c r="C44" s="3" t="s">
        <v>7</v>
      </c>
      <c r="D44" s="3" t="str">
        <f>"赵晓猛"</f>
        <v>赵晓猛</v>
      </c>
      <c r="E44" s="3" t="str">
        <f>"男"</f>
        <v>男</v>
      </c>
    </row>
    <row r="45" spans="1:5" ht="13.5">
      <c r="A45" s="3">
        <v>43</v>
      </c>
      <c r="B45" s="3" t="str">
        <f>"29332021041518063133151"</f>
        <v>29332021041518063133151</v>
      </c>
      <c r="C45" s="3" t="s">
        <v>7</v>
      </c>
      <c r="D45" s="3" t="str">
        <f>"牛征宇"</f>
        <v>牛征宇</v>
      </c>
      <c r="E45" s="3" t="str">
        <f>"男"</f>
        <v>男</v>
      </c>
    </row>
    <row r="46" spans="1:5" ht="13.5">
      <c r="A46" s="3">
        <v>44</v>
      </c>
      <c r="B46" s="3" t="str">
        <f>"29332021041522284133287"</f>
        <v>29332021041522284133287</v>
      </c>
      <c r="C46" s="3" t="s">
        <v>7</v>
      </c>
      <c r="D46" s="3" t="str">
        <f>"周雪倩"</f>
        <v>周雪倩</v>
      </c>
      <c r="E46" s="3" t="str">
        <f>"女"</f>
        <v>女</v>
      </c>
    </row>
    <row r="47" spans="1:5" ht="13.5">
      <c r="A47" s="3">
        <v>45</v>
      </c>
      <c r="B47" s="3" t="str">
        <f>"29332021041608483533378"</f>
        <v>29332021041608483533378</v>
      </c>
      <c r="C47" s="3" t="s">
        <v>7</v>
      </c>
      <c r="D47" s="3" t="str">
        <f>"李振国"</f>
        <v>李振国</v>
      </c>
      <c r="E47" s="3" t="str">
        <f>"男"</f>
        <v>男</v>
      </c>
    </row>
    <row r="48" spans="1:5" ht="13.5">
      <c r="A48" s="3">
        <v>46</v>
      </c>
      <c r="B48" s="3" t="str">
        <f>"29332021041811320534891"</f>
        <v>29332021041811320534891</v>
      </c>
      <c r="C48" s="3" t="s">
        <v>7</v>
      </c>
      <c r="D48" s="3" t="str">
        <f>"孙帆"</f>
        <v>孙帆</v>
      </c>
      <c r="E48" s="3" t="str">
        <f>"女"</f>
        <v>女</v>
      </c>
    </row>
    <row r="49" spans="1:5" ht="13.5">
      <c r="A49" s="3">
        <v>47</v>
      </c>
      <c r="B49" s="3" t="str">
        <f>"29332021041811490334900"</f>
        <v>29332021041811490334900</v>
      </c>
      <c r="C49" s="3" t="s">
        <v>7</v>
      </c>
      <c r="D49" s="3" t="str">
        <f>"丁清"</f>
        <v>丁清</v>
      </c>
      <c r="E49" s="3" t="str">
        <f>"女"</f>
        <v>女</v>
      </c>
    </row>
    <row r="50" spans="1:5" ht="13.5">
      <c r="A50" s="3">
        <v>48</v>
      </c>
      <c r="B50" s="3" t="str">
        <f>"29332021041819111135209"</f>
        <v>29332021041819111135209</v>
      </c>
      <c r="C50" s="3" t="s">
        <v>7</v>
      </c>
      <c r="D50" s="3" t="str">
        <f>"佘贻东"</f>
        <v>佘贻东</v>
      </c>
      <c r="E50" s="3" t="str">
        <f>"男"</f>
        <v>男</v>
      </c>
    </row>
    <row r="51" spans="1:5" ht="13.5">
      <c r="A51" s="3">
        <v>49</v>
      </c>
      <c r="B51" s="3" t="str">
        <f>"29332021041917395936162"</f>
        <v>29332021041917395936162</v>
      </c>
      <c r="C51" s="3" t="s">
        <v>7</v>
      </c>
      <c r="D51" s="3" t="str">
        <f>"常振虎"</f>
        <v>常振虎</v>
      </c>
      <c r="E51" s="3" t="str">
        <f>"男"</f>
        <v>男</v>
      </c>
    </row>
    <row r="52" spans="1:5" ht="13.5">
      <c r="A52" s="3">
        <v>50</v>
      </c>
      <c r="B52" s="3" t="str">
        <f>"29332021041921472436390"</f>
        <v>29332021041921472436390</v>
      </c>
      <c r="C52" s="3" t="s">
        <v>7</v>
      </c>
      <c r="D52" s="3" t="str">
        <f>"张培康"</f>
        <v>张培康</v>
      </c>
      <c r="E52" s="3" t="str">
        <f>"男"</f>
        <v>男</v>
      </c>
    </row>
    <row r="53" spans="1:5" ht="13.5">
      <c r="A53" s="3">
        <v>51</v>
      </c>
      <c r="B53" s="3" t="str">
        <f>"29332021042020244738993"</f>
        <v>29332021042020244738993</v>
      </c>
      <c r="C53" s="3" t="s">
        <v>7</v>
      </c>
      <c r="D53" s="3" t="str">
        <f>"吴静雯"</f>
        <v>吴静雯</v>
      </c>
      <c r="E53" s="3" t="str">
        <f>"女"</f>
        <v>女</v>
      </c>
    </row>
    <row r="54" spans="1:5" ht="13.5">
      <c r="A54" s="3">
        <v>52</v>
      </c>
      <c r="B54" s="3" t="str">
        <f>"29332021042023084539231"</f>
        <v>29332021042023084539231</v>
      </c>
      <c r="C54" s="3" t="s">
        <v>7</v>
      </c>
      <c r="D54" s="3" t="str">
        <f>"刘威"</f>
        <v>刘威</v>
      </c>
      <c r="E54" s="3" t="str">
        <f>"男"</f>
        <v>男</v>
      </c>
    </row>
    <row r="55" spans="1:5" ht="13.5">
      <c r="A55" s="3">
        <v>53</v>
      </c>
      <c r="B55" s="3" t="str">
        <f>"29332021042023460239249"</f>
        <v>29332021042023460239249</v>
      </c>
      <c r="C55" s="3" t="s">
        <v>7</v>
      </c>
      <c r="D55" s="3" t="str">
        <f>"董晓迪"</f>
        <v>董晓迪</v>
      </c>
      <c r="E55" s="3" t="str">
        <f>"女"</f>
        <v>女</v>
      </c>
    </row>
    <row r="56" spans="1:5" ht="13.5">
      <c r="A56" s="3">
        <v>54</v>
      </c>
      <c r="B56" s="3" t="str">
        <f>"29332021042108135539320"</f>
        <v>29332021042108135539320</v>
      </c>
      <c r="C56" s="3" t="s">
        <v>7</v>
      </c>
      <c r="D56" s="3" t="str">
        <f>"张文路"</f>
        <v>张文路</v>
      </c>
      <c r="E56" s="3" t="str">
        <f>"男"</f>
        <v>男</v>
      </c>
    </row>
    <row r="57" spans="1:5" ht="13.5">
      <c r="A57" s="3">
        <v>55</v>
      </c>
      <c r="B57" s="3" t="str">
        <f>"29332021041209052118461"</f>
        <v>29332021041209052118461</v>
      </c>
      <c r="C57" s="3" t="s">
        <v>8</v>
      </c>
      <c r="D57" s="3" t="str">
        <f>"陈瑞"</f>
        <v>陈瑞</v>
      </c>
      <c r="E57" s="3" t="str">
        <f>"女"</f>
        <v>女</v>
      </c>
    </row>
    <row r="58" spans="1:5" ht="13.5">
      <c r="A58" s="3">
        <v>56</v>
      </c>
      <c r="B58" s="3" t="str">
        <f>"29332021041209341818593"</f>
        <v>29332021041209341818593</v>
      </c>
      <c r="C58" s="3" t="s">
        <v>8</v>
      </c>
      <c r="D58" s="3" t="str">
        <f>"尹子悦"</f>
        <v>尹子悦</v>
      </c>
      <c r="E58" s="3" t="str">
        <f>"女"</f>
        <v>女</v>
      </c>
    </row>
    <row r="59" spans="1:5" ht="13.5">
      <c r="A59" s="3">
        <v>57</v>
      </c>
      <c r="B59" s="3" t="str">
        <f>"29332021041209520118652"</f>
        <v>29332021041209520118652</v>
      </c>
      <c r="C59" s="3" t="s">
        <v>8</v>
      </c>
      <c r="D59" s="3" t="str">
        <f>"李蓝馨"</f>
        <v>李蓝馨</v>
      </c>
      <c r="E59" s="3" t="str">
        <f>"女"</f>
        <v>女</v>
      </c>
    </row>
    <row r="60" spans="1:5" ht="13.5">
      <c r="A60" s="3">
        <v>58</v>
      </c>
      <c r="B60" s="3" t="str">
        <f>"29332021041210205818786"</f>
        <v>29332021041210205818786</v>
      </c>
      <c r="C60" s="3" t="s">
        <v>8</v>
      </c>
      <c r="D60" s="3" t="str">
        <f>"刘悦"</f>
        <v>刘悦</v>
      </c>
      <c r="E60" s="3" t="str">
        <f>"女"</f>
        <v>女</v>
      </c>
    </row>
    <row r="61" spans="1:5" ht="13.5">
      <c r="A61" s="3">
        <v>59</v>
      </c>
      <c r="B61" s="3" t="str">
        <f>"29332021041210391318843"</f>
        <v>29332021041210391318843</v>
      </c>
      <c r="C61" s="3" t="s">
        <v>8</v>
      </c>
      <c r="D61" s="3" t="str">
        <f>"江晓明"</f>
        <v>江晓明</v>
      </c>
      <c r="E61" s="3" t="str">
        <f>"男"</f>
        <v>男</v>
      </c>
    </row>
    <row r="62" spans="1:5" ht="13.5">
      <c r="A62" s="3">
        <v>60</v>
      </c>
      <c r="B62" s="3" t="str">
        <f>"29332021041211290019003"</f>
        <v>29332021041211290019003</v>
      </c>
      <c r="C62" s="3" t="s">
        <v>8</v>
      </c>
      <c r="D62" s="3" t="str">
        <f>"潘晨燕"</f>
        <v>潘晨燕</v>
      </c>
      <c r="E62" s="3" t="str">
        <f>"女"</f>
        <v>女</v>
      </c>
    </row>
    <row r="63" spans="1:5" ht="13.5">
      <c r="A63" s="3">
        <v>61</v>
      </c>
      <c r="B63" s="3" t="str">
        <f>"29332021041214035619389"</f>
        <v>29332021041214035619389</v>
      </c>
      <c r="C63" s="3" t="s">
        <v>8</v>
      </c>
      <c r="D63" s="3" t="str">
        <f>"刘雪青"</f>
        <v>刘雪青</v>
      </c>
      <c r="E63" s="3" t="str">
        <f>"女"</f>
        <v>女</v>
      </c>
    </row>
    <row r="64" spans="1:5" ht="13.5">
      <c r="A64" s="3">
        <v>62</v>
      </c>
      <c r="B64" s="3" t="str">
        <f>"29332021041216151724499"</f>
        <v>29332021041216151724499</v>
      </c>
      <c r="C64" s="3" t="s">
        <v>8</v>
      </c>
      <c r="D64" s="3" t="str">
        <f>"韩娟娟"</f>
        <v>韩娟娟</v>
      </c>
      <c r="E64" s="3" t="str">
        <f>"女"</f>
        <v>女</v>
      </c>
    </row>
    <row r="65" spans="1:5" ht="13.5">
      <c r="A65" s="3">
        <v>63</v>
      </c>
      <c r="B65" s="3" t="str">
        <f>"29332021041220443528169"</f>
        <v>29332021041220443528169</v>
      </c>
      <c r="C65" s="3" t="s">
        <v>8</v>
      </c>
      <c r="D65" s="3" t="str">
        <f>"王雪晴"</f>
        <v>王雪晴</v>
      </c>
      <c r="E65" s="3" t="str">
        <f>"女"</f>
        <v>女</v>
      </c>
    </row>
    <row r="66" spans="1:5" ht="13.5">
      <c r="A66" s="3">
        <v>64</v>
      </c>
      <c r="B66" s="3" t="str">
        <f>"29332021041222390628298"</f>
        <v>29332021041222390628298</v>
      </c>
      <c r="C66" s="3" t="s">
        <v>8</v>
      </c>
      <c r="D66" s="3" t="str">
        <f>"杨像坤"</f>
        <v>杨像坤</v>
      </c>
      <c r="E66" s="3" t="str">
        <f>"男"</f>
        <v>男</v>
      </c>
    </row>
    <row r="67" spans="1:5" ht="13.5">
      <c r="A67" s="3">
        <v>65</v>
      </c>
      <c r="B67" s="3" t="str">
        <f>"29332021041309362628425"</f>
        <v>29332021041309362628425</v>
      </c>
      <c r="C67" s="3" t="s">
        <v>8</v>
      </c>
      <c r="D67" s="3" t="str">
        <f>"王姝舒"</f>
        <v>王姝舒</v>
      </c>
      <c r="E67" s="3" t="str">
        <f aca="true" t="shared" si="0" ref="E67:E69">"女"</f>
        <v>女</v>
      </c>
    </row>
    <row r="68" spans="1:5" ht="13.5">
      <c r="A68" s="3">
        <v>66</v>
      </c>
      <c r="B68" s="3" t="str">
        <f>"29332021041317273231563"</f>
        <v>29332021041317273231563</v>
      </c>
      <c r="C68" s="3" t="s">
        <v>8</v>
      </c>
      <c r="D68" s="3" t="str">
        <f>"刘子璇"</f>
        <v>刘子璇</v>
      </c>
      <c r="E68" s="3" t="str">
        <f>"女"</f>
        <v>女</v>
      </c>
    </row>
    <row r="69" spans="1:5" ht="13.5">
      <c r="A69" s="3">
        <v>67</v>
      </c>
      <c r="B69" s="3" t="str">
        <f>"29332021041321281931732"</f>
        <v>29332021041321281931732</v>
      </c>
      <c r="C69" s="3" t="s">
        <v>8</v>
      </c>
      <c r="D69" s="3" t="str">
        <f>"江云凤"</f>
        <v>江云凤</v>
      </c>
      <c r="E69" s="3" t="str">
        <f>"女"</f>
        <v>女</v>
      </c>
    </row>
    <row r="70" spans="1:5" ht="13.5">
      <c r="A70" s="3">
        <v>68</v>
      </c>
      <c r="B70" s="3" t="str">
        <f>"29332021041321403831740"</f>
        <v>29332021041321403831740</v>
      </c>
      <c r="C70" s="3" t="s">
        <v>8</v>
      </c>
      <c r="D70" s="3" t="str">
        <f>"赵梦"</f>
        <v>赵梦</v>
      </c>
      <c r="E70" s="3" t="str">
        <f>"女"</f>
        <v>女</v>
      </c>
    </row>
    <row r="71" spans="1:5" ht="13.5">
      <c r="A71" s="3">
        <v>69</v>
      </c>
      <c r="B71" s="3" t="str">
        <f>"29332021041322054231753"</f>
        <v>29332021041322054231753</v>
      </c>
      <c r="C71" s="3" t="s">
        <v>8</v>
      </c>
      <c r="D71" s="3" t="str">
        <f>"周军丽"</f>
        <v>周军丽</v>
      </c>
      <c r="E71" s="3" t="str">
        <f>"女"</f>
        <v>女</v>
      </c>
    </row>
    <row r="72" spans="1:5" ht="13.5">
      <c r="A72" s="3">
        <v>70</v>
      </c>
      <c r="B72" s="3" t="str">
        <f>"29332021041408504831836"</f>
        <v>29332021041408504831836</v>
      </c>
      <c r="C72" s="3" t="s">
        <v>8</v>
      </c>
      <c r="D72" s="3" t="str">
        <f>"丁慧雅"</f>
        <v>丁慧雅</v>
      </c>
      <c r="E72" s="3" t="str">
        <f>"女"</f>
        <v>女</v>
      </c>
    </row>
    <row r="73" spans="1:5" ht="13.5">
      <c r="A73" s="3">
        <v>71</v>
      </c>
      <c r="B73" s="3" t="str">
        <f>"29332021041409583331873"</f>
        <v>29332021041409583331873</v>
      </c>
      <c r="C73" s="3" t="s">
        <v>8</v>
      </c>
      <c r="D73" s="3" t="str">
        <f>"张瑞启"</f>
        <v>张瑞启</v>
      </c>
      <c r="E73" s="3" t="str">
        <f>"女"</f>
        <v>女</v>
      </c>
    </row>
    <row r="74" spans="1:5" ht="13.5">
      <c r="A74" s="3">
        <v>72</v>
      </c>
      <c r="B74" s="3" t="str">
        <f>"29332021041422250232281"</f>
        <v>29332021041422250232281</v>
      </c>
      <c r="C74" s="3" t="s">
        <v>8</v>
      </c>
      <c r="D74" s="3" t="str">
        <f>"岳鑫"</f>
        <v>岳鑫</v>
      </c>
      <c r="E74" s="3" t="str">
        <f>"女"</f>
        <v>女</v>
      </c>
    </row>
    <row r="75" spans="1:5" ht="13.5">
      <c r="A75" s="3">
        <v>73</v>
      </c>
      <c r="B75" s="3" t="str">
        <f>"29332021041515285633077"</f>
        <v>29332021041515285633077</v>
      </c>
      <c r="C75" s="3" t="s">
        <v>8</v>
      </c>
      <c r="D75" s="3" t="str">
        <f>"陈婷婷"</f>
        <v>陈婷婷</v>
      </c>
      <c r="E75" s="3" t="str">
        <f>"女"</f>
        <v>女</v>
      </c>
    </row>
    <row r="76" spans="1:5" ht="13.5">
      <c r="A76" s="3">
        <v>74</v>
      </c>
      <c r="B76" s="3" t="str">
        <f>"29332021041622395834260"</f>
        <v>29332021041622395834260</v>
      </c>
      <c r="C76" s="3" t="s">
        <v>8</v>
      </c>
      <c r="D76" s="3" t="str">
        <f>"汤冉"</f>
        <v>汤冉</v>
      </c>
      <c r="E76" s="3" t="str">
        <f>"女"</f>
        <v>女</v>
      </c>
    </row>
    <row r="77" spans="1:5" ht="13.5">
      <c r="A77" s="3">
        <v>75</v>
      </c>
      <c r="B77" s="3" t="str">
        <f>"29332021042017235038713"</f>
        <v>29332021042017235038713</v>
      </c>
      <c r="C77" s="3" t="s">
        <v>8</v>
      </c>
      <c r="D77" s="3" t="str">
        <f>"李卫"</f>
        <v>李卫</v>
      </c>
      <c r="E77" s="3" t="str">
        <f>"男"</f>
        <v>男</v>
      </c>
    </row>
    <row r="78" spans="1:5" ht="13.5">
      <c r="A78" s="3">
        <v>76</v>
      </c>
      <c r="B78" s="3" t="str">
        <f>"29332021041210380918841"</f>
        <v>29332021041210380918841</v>
      </c>
      <c r="C78" s="3" t="s">
        <v>9</v>
      </c>
      <c r="D78" s="3" t="str">
        <f>"郁玲玲"</f>
        <v>郁玲玲</v>
      </c>
      <c r="E78" s="3" t="str">
        <f>"女"</f>
        <v>女</v>
      </c>
    </row>
    <row r="79" spans="1:5" ht="13.5">
      <c r="A79" s="3">
        <v>77</v>
      </c>
      <c r="B79" s="3" t="str">
        <f>"29332021041210503418873"</f>
        <v>29332021041210503418873</v>
      </c>
      <c r="C79" s="3" t="s">
        <v>9</v>
      </c>
      <c r="D79" s="3" t="str">
        <f>"韩龙"</f>
        <v>韩龙</v>
      </c>
      <c r="E79" s="3" t="str">
        <f>"男"</f>
        <v>男</v>
      </c>
    </row>
    <row r="80" spans="1:5" ht="13.5">
      <c r="A80" s="3">
        <v>78</v>
      </c>
      <c r="B80" s="3" t="str">
        <f>"29332021041222234428284"</f>
        <v>29332021041222234428284</v>
      </c>
      <c r="C80" s="3" t="s">
        <v>9</v>
      </c>
      <c r="D80" s="3" t="str">
        <f>"郑红"</f>
        <v>郑红</v>
      </c>
      <c r="E80" s="3" t="str">
        <f>"男"</f>
        <v>男</v>
      </c>
    </row>
    <row r="81" spans="1:5" ht="13.5">
      <c r="A81" s="3">
        <v>79</v>
      </c>
      <c r="B81" s="3" t="str">
        <f>"29332021041308034428369"</f>
        <v>29332021041308034428369</v>
      </c>
      <c r="C81" s="3" t="s">
        <v>9</v>
      </c>
      <c r="D81" s="3" t="str">
        <f>"刘康涛"</f>
        <v>刘康涛</v>
      </c>
      <c r="E81" s="3" t="str">
        <f>"男"</f>
        <v>男</v>
      </c>
    </row>
    <row r="82" spans="1:5" ht="13.5">
      <c r="A82" s="3">
        <v>80</v>
      </c>
      <c r="B82" s="3" t="str">
        <f>"29332021041322311431769"</f>
        <v>29332021041322311431769</v>
      </c>
      <c r="C82" s="3" t="s">
        <v>9</v>
      </c>
      <c r="D82" s="3" t="str">
        <f>"陈清"</f>
        <v>陈清</v>
      </c>
      <c r="E82" s="3" t="str">
        <f>"女"</f>
        <v>女</v>
      </c>
    </row>
    <row r="83" spans="1:5" ht="13.5">
      <c r="A83" s="3">
        <v>81</v>
      </c>
      <c r="B83" s="3" t="str">
        <f>"29332021041510291632909"</f>
        <v>29332021041510291632909</v>
      </c>
      <c r="C83" s="3" t="s">
        <v>9</v>
      </c>
      <c r="D83" s="3" t="str">
        <f>"刘磊"</f>
        <v>刘磊</v>
      </c>
      <c r="E83" s="3" t="str">
        <f>"男"</f>
        <v>男</v>
      </c>
    </row>
    <row r="84" spans="1:5" ht="13.5">
      <c r="A84" s="3">
        <v>82</v>
      </c>
      <c r="B84" s="3" t="str">
        <f>"29332021041916272136076"</f>
        <v>29332021041916272136076</v>
      </c>
      <c r="C84" s="3" t="s">
        <v>9</v>
      </c>
      <c r="D84" s="3" t="str">
        <f>"汪松波"</f>
        <v>汪松波</v>
      </c>
      <c r="E84" s="3" t="str">
        <f>"男"</f>
        <v>男</v>
      </c>
    </row>
    <row r="85" spans="1:5" ht="13.5">
      <c r="A85" s="3">
        <v>83</v>
      </c>
      <c r="B85" s="3" t="str">
        <f>"29332021042014180338124"</f>
        <v>29332021042014180338124</v>
      </c>
      <c r="C85" s="3" t="s">
        <v>9</v>
      </c>
      <c r="D85" s="3" t="str">
        <f>"王广艳"</f>
        <v>王广艳</v>
      </c>
      <c r="E85" s="3" t="str">
        <f>"女"</f>
        <v>女</v>
      </c>
    </row>
    <row r="86" spans="1:5" ht="13.5">
      <c r="A86" s="3">
        <v>84</v>
      </c>
      <c r="B86" s="3" t="str">
        <f>"29332021042113231739822"</f>
        <v>29332021042113231739822</v>
      </c>
      <c r="C86" s="3" t="s">
        <v>9</v>
      </c>
      <c r="D86" s="3" t="str">
        <f>"马旭"</f>
        <v>马旭</v>
      </c>
      <c r="E86" s="3" t="str">
        <f>"男"</f>
        <v>男</v>
      </c>
    </row>
    <row r="87" spans="1:5" ht="13.5">
      <c r="A87" s="3">
        <v>85</v>
      </c>
      <c r="B87" s="3" t="str">
        <f>"29332021042209101240486"</f>
        <v>29332021042209101240486</v>
      </c>
      <c r="C87" s="3" t="s">
        <v>9</v>
      </c>
      <c r="D87" s="3" t="str">
        <f>"李宇飞"</f>
        <v>李宇飞</v>
      </c>
      <c r="E87" s="3" t="str">
        <f>"男"</f>
        <v>男</v>
      </c>
    </row>
    <row r="88" spans="1:5" ht="13.5">
      <c r="A88" s="3">
        <v>86</v>
      </c>
      <c r="B88" s="3" t="str">
        <f>"29332021042209343240508"</f>
        <v>29332021042209343240508</v>
      </c>
      <c r="C88" s="3" t="s">
        <v>9</v>
      </c>
      <c r="D88" s="3" t="str">
        <f>"黄庐山"</f>
        <v>黄庐山</v>
      </c>
      <c r="E88" s="3" t="str">
        <f>"男"</f>
        <v>男</v>
      </c>
    </row>
    <row r="89" spans="1:5" ht="13.5">
      <c r="A89" s="3">
        <v>87</v>
      </c>
      <c r="B89" s="3" t="str">
        <f>"29332021041209113418486"</f>
        <v>29332021041209113418486</v>
      </c>
      <c r="C89" s="3" t="s">
        <v>10</v>
      </c>
      <c r="D89" s="3" t="str">
        <f>"朱贺玲"</f>
        <v>朱贺玲</v>
      </c>
      <c r="E89" s="3" t="str">
        <f>"女"</f>
        <v>女</v>
      </c>
    </row>
    <row r="90" spans="1:5" ht="13.5">
      <c r="A90" s="3">
        <v>88</v>
      </c>
      <c r="B90" s="3" t="str">
        <f>"29332021041209192618534"</f>
        <v>29332021041209192618534</v>
      </c>
      <c r="C90" s="3" t="s">
        <v>10</v>
      </c>
      <c r="D90" s="3" t="str">
        <f>"王雪友"</f>
        <v>王雪友</v>
      </c>
      <c r="E90" s="3" t="str">
        <f>"女"</f>
        <v>女</v>
      </c>
    </row>
    <row r="91" spans="1:5" ht="13.5">
      <c r="A91" s="3">
        <v>89</v>
      </c>
      <c r="B91" s="3" t="str">
        <f>"29332021041209312818579"</f>
        <v>29332021041209312818579</v>
      </c>
      <c r="C91" s="3" t="s">
        <v>10</v>
      </c>
      <c r="D91" s="3" t="str">
        <f>"夏丽娟"</f>
        <v>夏丽娟</v>
      </c>
      <c r="E91" s="3" t="str">
        <f>"女"</f>
        <v>女</v>
      </c>
    </row>
    <row r="92" spans="1:5" ht="13.5">
      <c r="A92" s="3">
        <v>90</v>
      </c>
      <c r="B92" s="3" t="str">
        <f>"29332021041210043418700"</f>
        <v>29332021041210043418700</v>
      </c>
      <c r="C92" s="3" t="s">
        <v>10</v>
      </c>
      <c r="D92" s="3" t="str">
        <f>"王志强"</f>
        <v>王志强</v>
      </c>
      <c r="E92" s="3" t="str">
        <f>"男"</f>
        <v>男</v>
      </c>
    </row>
    <row r="93" spans="1:5" ht="13.5">
      <c r="A93" s="3">
        <v>91</v>
      </c>
      <c r="B93" s="3" t="str">
        <f>"29332021041210125518752"</f>
        <v>29332021041210125518752</v>
      </c>
      <c r="C93" s="3" t="s">
        <v>10</v>
      </c>
      <c r="D93" s="3" t="str">
        <f>"刘文静"</f>
        <v>刘文静</v>
      </c>
      <c r="E93" s="3" t="str">
        <f>"女"</f>
        <v>女</v>
      </c>
    </row>
    <row r="94" spans="1:5" ht="13.5">
      <c r="A94" s="3">
        <v>92</v>
      </c>
      <c r="B94" s="3" t="str">
        <f>"29332021041212321919197"</f>
        <v>29332021041212321919197</v>
      </c>
      <c r="C94" s="3" t="s">
        <v>10</v>
      </c>
      <c r="D94" s="3" t="str">
        <f>"翟曼丽"</f>
        <v>翟曼丽</v>
      </c>
      <c r="E94" s="3" t="str">
        <f>"女"</f>
        <v>女</v>
      </c>
    </row>
    <row r="95" spans="1:5" ht="13.5">
      <c r="A95" s="3">
        <v>93</v>
      </c>
      <c r="B95" s="3" t="str">
        <f>"29332021041213074019283"</f>
        <v>29332021041213074019283</v>
      </c>
      <c r="C95" s="3" t="s">
        <v>10</v>
      </c>
      <c r="D95" s="3" t="str">
        <f>"叶昭"</f>
        <v>叶昭</v>
      </c>
      <c r="E95" s="3" t="str">
        <f>"女"</f>
        <v>女</v>
      </c>
    </row>
    <row r="96" spans="1:5" ht="13.5">
      <c r="A96" s="3">
        <v>94</v>
      </c>
      <c r="B96" s="3" t="str">
        <f>"29332021041215305519521"</f>
        <v>29332021041215305519521</v>
      </c>
      <c r="C96" s="3" t="s">
        <v>10</v>
      </c>
      <c r="D96" s="3" t="str">
        <f>"刁洪玲"</f>
        <v>刁洪玲</v>
      </c>
      <c r="E96" s="3" t="str">
        <f>"女"</f>
        <v>女</v>
      </c>
    </row>
    <row r="97" spans="1:5" ht="13.5">
      <c r="A97" s="3">
        <v>95</v>
      </c>
      <c r="B97" s="3" t="str">
        <f>"29332021041216333727896"</f>
        <v>29332021041216333727896</v>
      </c>
      <c r="C97" s="3" t="s">
        <v>10</v>
      </c>
      <c r="D97" s="3" t="str">
        <f>"刘灿利"</f>
        <v>刘灿利</v>
      </c>
      <c r="E97" s="3" t="str">
        <f>"男"</f>
        <v>男</v>
      </c>
    </row>
    <row r="98" spans="1:5" ht="13.5">
      <c r="A98" s="3">
        <v>96</v>
      </c>
      <c r="B98" s="3" t="str">
        <f>"29332021041219035528074"</f>
        <v>29332021041219035528074</v>
      </c>
      <c r="C98" s="3" t="s">
        <v>10</v>
      </c>
      <c r="D98" s="3" t="str">
        <f>"张利影"</f>
        <v>张利影</v>
      </c>
      <c r="E98" s="3" t="str">
        <f>"女"</f>
        <v>女</v>
      </c>
    </row>
    <row r="99" spans="1:5" ht="13.5">
      <c r="A99" s="3">
        <v>97</v>
      </c>
      <c r="B99" s="3" t="str">
        <f>"29332021041219050128076"</f>
        <v>29332021041219050128076</v>
      </c>
      <c r="C99" s="3" t="s">
        <v>10</v>
      </c>
      <c r="D99" s="3" t="str">
        <f>"张伟"</f>
        <v>张伟</v>
      </c>
      <c r="E99" s="3" t="str">
        <f>"男"</f>
        <v>男</v>
      </c>
    </row>
    <row r="100" spans="1:5" ht="13.5">
      <c r="A100" s="3">
        <v>98</v>
      </c>
      <c r="B100" s="3" t="str">
        <f>"29332021041220285428155"</f>
        <v>29332021041220285428155</v>
      </c>
      <c r="C100" s="3" t="s">
        <v>10</v>
      </c>
      <c r="D100" s="3" t="str">
        <f>"周瑞"</f>
        <v>周瑞</v>
      </c>
      <c r="E100" s="3" t="str">
        <f>"女"</f>
        <v>女</v>
      </c>
    </row>
    <row r="101" spans="1:5" ht="13.5">
      <c r="A101" s="3">
        <v>99</v>
      </c>
      <c r="B101" s="3" t="str">
        <f>"29332021041306504228356"</f>
        <v>29332021041306504228356</v>
      </c>
      <c r="C101" s="3" t="s">
        <v>10</v>
      </c>
      <c r="D101" s="3" t="str">
        <f>"吴哲"</f>
        <v>吴哲</v>
      </c>
      <c r="E101" s="3" t="str">
        <f>"男"</f>
        <v>男</v>
      </c>
    </row>
    <row r="102" spans="1:5" ht="13.5">
      <c r="A102" s="3">
        <v>100</v>
      </c>
      <c r="B102" s="3" t="str">
        <f>"29332021041409282731855"</f>
        <v>29332021041409282731855</v>
      </c>
      <c r="C102" s="3" t="s">
        <v>10</v>
      </c>
      <c r="D102" s="3" t="str">
        <f>"张玲"</f>
        <v>张玲</v>
      </c>
      <c r="E102" s="3" t="str">
        <f>"女"</f>
        <v>女</v>
      </c>
    </row>
    <row r="103" spans="1:5" ht="13.5">
      <c r="A103" s="3">
        <v>101</v>
      </c>
      <c r="B103" s="3" t="str">
        <f>"29332021041409593131874"</f>
        <v>29332021041409593131874</v>
      </c>
      <c r="C103" s="3" t="s">
        <v>10</v>
      </c>
      <c r="D103" s="3" t="str">
        <f>"王丹丹"</f>
        <v>王丹丹</v>
      </c>
      <c r="E103" s="3" t="str">
        <f>"女"</f>
        <v>女</v>
      </c>
    </row>
    <row r="104" spans="1:5" ht="13.5">
      <c r="A104" s="3">
        <v>102</v>
      </c>
      <c r="B104" s="3" t="str">
        <f>"29332021041410204631894"</f>
        <v>29332021041410204631894</v>
      </c>
      <c r="C104" s="3" t="s">
        <v>10</v>
      </c>
      <c r="D104" s="3" t="str">
        <f>"王永兰"</f>
        <v>王永兰</v>
      </c>
      <c r="E104" s="3" t="str">
        <f>"女"</f>
        <v>女</v>
      </c>
    </row>
    <row r="105" spans="1:5" ht="13.5">
      <c r="A105" s="3">
        <v>103</v>
      </c>
      <c r="B105" s="3" t="str">
        <f>"29332021041415340732057"</f>
        <v>29332021041415340732057</v>
      </c>
      <c r="C105" s="3" t="s">
        <v>10</v>
      </c>
      <c r="D105" s="3" t="str">
        <f>"张小燕"</f>
        <v>张小燕</v>
      </c>
      <c r="E105" s="3" t="str">
        <f>"女"</f>
        <v>女</v>
      </c>
    </row>
    <row r="106" spans="1:5" ht="13.5">
      <c r="A106" s="3">
        <v>104</v>
      </c>
      <c r="B106" s="3" t="str">
        <f>"29332021041416482432097"</f>
        <v>29332021041416482432097</v>
      </c>
      <c r="C106" s="3" t="s">
        <v>10</v>
      </c>
      <c r="D106" s="3" t="str">
        <f>"张旭冉"</f>
        <v>张旭冉</v>
      </c>
      <c r="E106" s="3" t="str">
        <f>"女"</f>
        <v>女</v>
      </c>
    </row>
    <row r="107" spans="1:5" ht="13.5">
      <c r="A107" s="3">
        <v>105</v>
      </c>
      <c r="B107" s="3" t="str">
        <f>"29332021041418413832157"</f>
        <v>29332021041418413832157</v>
      </c>
      <c r="C107" s="3" t="s">
        <v>10</v>
      </c>
      <c r="D107" s="3" t="str">
        <f>"张玲"</f>
        <v>张玲</v>
      </c>
      <c r="E107" s="3" t="str">
        <f>"女"</f>
        <v>女</v>
      </c>
    </row>
    <row r="108" spans="1:5" ht="13.5">
      <c r="A108" s="3">
        <v>106</v>
      </c>
      <c r="B108" s="3" t="str">
        <f>"29332021041419103632169"</f>
        <v>29332021041419103632169</v>
      </c>
      <c r="C108" s="3" t="s">
        <v>10</v>
      </c>
      <c r="D108" s="3" t="str">
        <f>"马营珍"</f>
        <v>马营珍</v>
      </c>
      <c r="E108" s="3" t="str">
        <f>"女"</f>
        <v>女</v>
      </c>
    </row>
    <row r="109" spans="1:5" ht="13.5">
      <c r="A109" s="3">
        <v>107</v>
      </c>
      <c r="B109" s="3" t="str">
        <f>"29332021041419395732185"</f>
        <v>29332021041419395732185</v>
      </c>
      <c r="C109" s="3" t="s">
        <v>10</v>
      </c>
      <c r="D109" s="3" t="str">
        <f>"夏颖"</f>
        <v>夏颖</v>
      </c>
      <c r="E109" s="3" t="str">
        <f>"女"</f>
        <v>女</v>
      </c>
    </row>
    <row r="110" spans="1:5" ht="13.5">
      <c r="A110" s="3">
        <v>108</v>
      </c>
      <c r="B110" s="3" t="str">
        <f>"29332021041421221232245"</f>
        <v>29332021041421221232245</v>
      </c>
      <c r="C110" s="3" t="s">
        <v>10</v>
      </c>
      <c r="D110" s="3" t="str">
        <f>"李玉晴"</f>
        <v>李玉晴</v>
      </c>
      <c r="E110" s="3" t="str">
        <f>"女"</f>
        <v>女</v>
      </c>
    </row>
    <row r="111" spans="1:5" ht="13.5">
      <c r="A111" s="3">
        <v>109</v>
      </c>
      <c r="B111" s="3" t="str">
        <f>"29332021041523514733312"</f>
        <v>29332021041523514733312</v>
      </c>
      <c r="C111" s="3" t="s">
        <v>10</v>
      </c>
      <c r="D111" s="3" t="str">
        <f>"吴文静"</f>
        <v>吴文静</v>
      </c>
      <c r="E111" s="3" t="str">
        <f>"女"</f>
        <v>女</v>
      </c>
    </row>
    <row r="112" spans="1:5" ht="13.5">
      <c r="A112" s="3">
        <v>110</v>
      </c>
      <c r="B112" s="3" t="str">
        <f>"29332021041609230933439"</f>
        <v>29332021041609230933439</v>
      </c>
      <c r="C112" s="3" t="s">
        <v>10</v>
      </c>
      <c r="D112" s="3" t="str">
        <f>"杨雪丽"</f>
        <v>杨雪丽</v>
      </c>
      <c r="E112" s="3" t="str">
        <f>"女"</f>
        <v>女</v>
      </c>
    </row>
    <row r="113" spans="1:5" ht="13.5">
      <c r="A113" s="3">
        <v>111</v>
      </c>
      <c r="B113" s="3" t="str">
        <f>"29332021041612242833761"</f>
        <v>29332021041612242833761</v>
      </c>
      <c r="C113" s="3" t="s">
        <v>10</v>
      </c>
      <c r="D113" s="3" t="str">
        <f>"李方芳"</f>
        <v>李方芳</v>
      </c>
      <c r="E113" s="3" t="str">
        <f>"女"</f>
        <v>女</v>
      </c>
    </row>
    <row r="114" spans="1:5" ht="13.5">
      <c r="A114" s="3">
        <v>112</v>
      </c>
      <c r="B114" s="3" t="str">
        <f>"29332021041820012835245"</f>
        <v>29332021041820012835245</v>
      </c>
      <c r="C114" s="3" t="s">
        <v>10</v>
      </c>
      <c r="D114" s="3" t="str">
        <f>"武贺"</f>
        <v>武贺</v>
      </c>
      <c r="E114" s="3" t="str">
        <f>"男"</f>
        <v>男</v>
      </c>
    </row>
    <row r="115" spans="1:5" ht="13.5">
      <c r="A115" s="3">
        <v>113</v>
      </c>
      <c r="B115" s="3" t="str">
        <f>"29332021041909034435471"</f>
        <v>29332021041909034435471</v>
      </c>
      <c r="C115" s="3" t="s">
        <v>10</v>
      </c>
      <c r="D115" s="3" t="str">
        <f>"钱才华"</f>
        <v>钱才华</v>
      </c>
      <c r="E115" s="3" t="str">
        <f>"男"</f>
        <v>男</v>
      </c>
    </row>
    <row r="116" spans="1:5" ht="13.5">
      <c r="A116" s="3">
        <v>114</v>
      </c>
      <c r="B116" s="3" t="str">
        <f>"29332021042006262436500"</f>
        <v>29332021042006262436500</v>
      </c>
      <c r="C116" s="3" t="s">
        <v>10</v>
      </c>
      <c r="D116" s="3" t="str">
        <f>"黄幸"</f>
        <v>黄幸</v>
      </c>
      <c r="E116" s="3" t="str">
        <f>"女"</f>
        <v>女</v>
      </c>
    </row>
    <row r="117" spans="1:5" ht="13.5">
      <c r="A117" s="3">
        <v>115</v>
      </c>
      <c r="B117" s="3" t="str">
        <f>"29332021042022572639219"</f>
        <v>29332021042022572639219</v>
      </c>
      <c r="C117" s="3" t="s">
        <v>10</v>
      </c>
      <c r="D117" s="3" t="str">
        <f>"李大鹏"</f>
        <v>李大鹏</v>
      </c>
      <c r="E117" s="3" t="str">
        <f>"男"</f>
        <v>男</v>
      </c>
    </row>
    <row r="118" spans="1:5" ht="13.5">
      <c r="A118" s="3">
        <v>116</v>
      </c>
      <c r="B118" s="3" t="str">
        <f>"29332021042118025740148"</f>
        <v>29332021042118025740148</v>
      </c>
      <c r="C118" s="3" t="s">
        <v>10</v>
      </c>
      <c r="D118" s="3" t="str">
        <f>"张颖"</f>
        <v>张颖</v>
      </c>
      <c r="E118" s="3" t="str">
        <f>"女"</f>
        <v>女</v>
      </c>
    </row>
    <row r="119" spans="1:5" ht="13.5">
      <c r="A119" s="3">
        <v>117</v>
      </c>
      <c r="B119" s="3" t="str">
        <f>"29332021042213390140741"</f>
        <v>29332021042213390140741</v>
      </c>
      <c r="C119" s="3" t="s">
        <v>10</v>
      </c>
      <c r="D119" s="3" t="str">
        <f>"李静静"</f>
        <v>李静静</v>
      </c>
      <c r="E119" s="3" t="str">
        <f>"女"</f>
        <v>女</v>
      </c>
    </row>
    <row r="120" spans="1:5" ht="13.5">
      <c r="A120" s="3">
        <v>118</v>
      </c>
      <c r="B120" s="3" t="str">
        <f>"29332021041209290118568"</f>
        <v>29332021041209290118568</v>
      </c>
      <c r="C120" s="3" t="s">
        <v>11</v>
      </c>
      <c r="D120" s="3" t="str">
        <f>"王家琴"</f>
        <v>王家琴</v>
      </c>
      <c r="E120" s="3" t="str">
        <f>"女"</f>
        <v>女</v>
      </c>
    </row>
    <row r="121" spans="1:5" ht="13.5">
      <c r="A121" s="3">
        <v>119</v>
      </c>
      <c r="B121" s="3" t="str">
        <f>"29332021041321104831724"</f>
        <v>29332021041321104831724</v>
      </c>
      <c r="C121" s="3" t="s">
        <v>11</v>
      </c>
      <c r="D121" s="3" t="str">
        <f>"张瑜"</f>
        <v>张瑜</v>
      </c>
      <c r="E121" s="3" t="str">
        <f>"女"</f>
        <v>女</v>
      </c>
    </row>
    <row r="122" spans="1:5" ht="13.5">
      <c r="A122" s="3">
        <v>120</v>
      </c>
      <c r="B122" s="3" t="str">
        <f>"29332021041321543331745"</f>
        <v>29332021041321543331745</v>
      </c>
      <c r="C122" s="3" t="s">
        <v>11</v>
      </c>
      <c r="D122" s="3" t="str">
        <f>"唐姚卓琳"</f>
        <v>唐姚卓琳</v>
      </c>
      <c r="E122" s="3" t="str">
        <f>"女"</f>
        <v>女</v>
      </c>
    </row>
    <row r="123" spans="1:5" ht="13.5">
      <c r="A123" s="3">
        <v>121</v>
      </c>
      <c r="B123" s="3" t="str">
        <f>"29332021041409574331872"</f>
        <v>29332021041409574331872</v>
      </c>
      <c r="C123" s="3" t="s">
        <v>11</v>
      </c>
      <c r="D123" s="3" t="str">
        <f>"曹雪雪"</f>
        <v>曹雪雪</v>
      </c>
      <c r="E123" s="3" t="str">
        <f>"女"</f>
        <v>女</v>
      </c>
    </row>
    <row r="124" spans="1:5" ht="13.5">
      <c r="A124" s="3">
        <v>122</v>
      </c>
      <c r="B124" s="3" t="str">
        <f>"29332021041509323332362"</f>
        <v>29332021041509323332362</v>
      </c>
      <c r="C124" s="3" t="s">
        <v>11</v>
      </c>
      <c r="D124" s="3" t="str">
        <f>"李玲"</f>
        <v>李玲</v>
      </c>
      <c r="E124" s="3" t="str">
        <f>"女"</f>
        <v>女</v>
      </c>
    </row>
    <row r="125" spans="1:5" ht="13.5">
      <c r="A125" s="3">
        <v>123</v>
      </c>
      <c r="B125" s="3" t="str">
        <f>"29332021041816523135121"</f>
        <v>29332021041816523135121</v>
      </c>
      <c r="C125" s="3" t="s">
        <v>11</v>
      </c>
      <c r="D125" s="3" t="str">
        <f>"王金跃"</f>
        <v>王金跃</v>
      </c>
      <c r="E125" s="3" t="str">
        <f>"男"</f>
        <v>男</v>
      </c>
    </row>
    <row r="126" spans="1:5" ht="13.5">
      <c r="A126" s="3">
        <v>124</v>
      </c>
      <c r="B126" s="3" t="str">
        <f>"29332021042115553940002"</f>
        <v>29332021042115553940002</v>
      </c>
      <c r="C126" s="3" t="s">
        <v>11</v>
      </c>
      <c r="D126" s="3" t="str">
        <f>"周静"</f>
        <v>周静</v>
      </c>
      <c r="E126" s="3" t="str">
        <f>"女"</f>
        <v>女</v>
      </c>
    </row>
    <row r="127" spans="1:5" ht="13.5">
      <c r="A127" s="3">
        <v>125</v>
      </c>
      <c r="B127" s="3" t="str">
        <f>"29332021041216211326610"</f>
        <v>29332021041216211326610</v>
      </c>
      <c r="C127" s="3" t="s">
        <v>12</v>
      </c>
      <c r="D127" s="3" t="str">
        <f>"桂利燕"</f>
        <v>桂利燕</v>
      </c>
      <c r="E127" s="3" t="str">
        <f>"女"</f>
        <v>女</v>
      </c>
    </row>
    <row r="128" spans="1:5" ht="13.5">
      <c r="A128" s="3">
        <v>126</v>
      </c>
      <c r="B128" s="3" t="str">
        <f>"29332021041222061228267"</f>
        <v>29332021041222061228267</v>
      </c>
      <c r="C128" s="3" t="s">
        <v>12</v>
      </c>
      <c r="D128" s="3" t="str">
        <f>"陈智杰"</f>
        <v>陈智杰</v>
      </c>
      <c r="E128" s="3" t="str">
        <f>"男"</f>
        <v>男</v>
      </c>
    </row>
    <row r="129" spans="1:5" ht="13.5">
      <c r="A129" s="3">
        <v>127</v>
      </c>
      <c r="B129" s="3" t="str">
        <f>"29332021041408553531839"</f>
        <v>29332021041408553531839</v>
      </c>
      <c r="C129" s="3" t="s">
        <v>12</v>
      </c>
      <c r="D129" s="3" t="str">
        <f>"徐慧慧"</f>
        <v>徐慧慧</v>
      </c>
      <c r="E129" s="3" t="str">
        <f>"女"</f>
        <v>女</v>
      </c>
    </row>
    <row r="130" spans="1:5" ht="13.5">
      <c r="A130" s="3">
        <v>128</v>
      </c>
      <c r="B130" s="3" t="str">
        <f>"29332021041416232432087"</f>
        <v>29332021041416232432087</v>
      </c>
      <c r="C130" s="3" t="s">
        <v>12</v>
      </c>
      <c r="D130" s="3" t="str">
        <f>"王颖"</f>
        <v>王颖</v>
      </c>
      <c r="E130" s="3" t="str">
        <f>"女"</f>
        <v>女</v>
      </c>
    </row>
    <row r="131" spans="1:5" ht="13.5">
      <c r="A131" s="3">
        <v>129</v>
      </c>
      <c r="B131" s="3" t="str">
        <f>"29332021041515491133087"</f>
        <v>29332021041515491133087</v>
      </c>
      <c r="C131" s="3" t="s">
        <v>12</v>
      </c>
      <c r="D131" s="3" t="str">
        <f>"成海燕"</f>
        <v>成海燕</v>
      </c>
      <c r="E131" s="3" t="str">
        <f>"女"</f>
        <v>女</v>
      </c>
    </row>
    <row r="132" spans="1:5" ht="13.5">
      <c r="A132" s="3">
        <v>130</v>
      </c>
      <c r="B132" s="3" t="str">
        <f>"29332021041911110535692"</f>
        <v>29332021041911110535692</v>
      </c>
      <c r="C132" s="3" t="s">
        <v>12</v>
      </c>
      <c r="D132" s="3" t="str">
        <f>"丁庆节"</f>
        <v>丁庆节</v>
      </c>
      <c r="E132" s="3" t="str">
        <f>"男"</f>
        <v>男</v>
      </c>
    </row>
    <row r="133" spans="1:5" ht="13.5">
      <c r="A133" s="3">
        <v>131</v>
      </c>
      <c r="B133" s="3" t="str">
        <f>"29332021042213073740721"</f>
        <v>29332021042213073740721</v>
      </c>
      <c r="C133" s="3" t="s">
        <v>12</v>
      </c>
      <c r="D133" s="3" t="str">
        <f>"贺阿静"</f>
        <v>贺阿静</v>
      </c>
      <c r="E133" s="3" t="str">
        <f>"女"</f>
        <v>女</v>
      </c>
    </row>
    <row r="134" spans="1:5" ht="13.5">
      <c r="A134" s="3">
        <v>132</v>
      </c>
      <c r="B134" s="3" t="str">
        <f>"29332021041210272118811"</f>
        <v>29332021041210272118811</v>
      </c>
      <c r="C134" s="3" t="s">
        <v>13</v>
      </c>
      <c r="D134" s="3" t="str">
        <f>"蔡帅帅"</f>
        <v>蔡帅帅</v>
      </c>
      <c r="E134" s="3" t="str">
        <f>"男"</f>
        <v>男</v>
      </c>
    </row>
    <row r="135" spans="1:5" ht="13.5">
      <c r="A135" s="3">
        <v>133</v>
      </c>
      <c r="B135" s="3" t="str">
        <f>"29332021041215422019541"</f>
        <v>29332021041215422019541</v>
      </c>
      <c r="C135" s="3" t="s">
        <v>13</v>
      </c>
      <c r="D135" s="3" t="str">
        <f>"陶长交"</f>
        <v>陶长交</v>
      </c>
      <c r="E135" s="3" t="str">
        <f>"女"</f>
        <v>女</v>
      </c>
    </row>
    <row r="136" spans="1:5" ht="13.5">
      <c r="A136" s="3">
        <v>134</v>
      </c>
      <c r="B136" s="3" t="str">
        <f>"29332021041216413927907"</f>
        <v>29332021041216413927907</v>
      </c>
      <c r="C136" s="3" t="s">
        <v>13</v>
      </c>
      <c r="D136" s="3" t="str">
        <f>"范大莎"</f>
        <v>范大莎</v>
      </c>
      <c r="E136" s="3" t="str">
        <f>"女"</f>
        <v>女</v>
      </c>
    </row>
    <row r="137" spans="1:5" ht="13.5">
      <c r="A137" s="3">
        <v>135</v>
      </c>
      <c r="B137" s="3" t="str">
        <f>"29332021041217430327986"</f>
        <v>29332021041217430327986</v>
      </c>
      <c r="C137" s="3" t="s">
        <v>13</v>
      </c>
      <c r="D137" s="3" t="str">
        <f>"王秋霜"</f>
        <v>王秋霜</v>
      </c>
      <c r="E137" s="3" t="str">
        <f>"女"</f>
        <v>女</v>
      </c>
    </row>
    <row r="138" spans="1:5" ht="13.5">
      <c r="A138" s="3">
        <v>136</v>
      </c>
      <c r="B138" s="3" t="str">
        <f>"29332021041218073828012"</f>
        <v>29332021041218073828012</v>
      </c>
      <c r="C138" s="3" t="s">
        <v>13</v>
      </c>
      <c r="D138" s="3" t="str">
        <f>"李阳"</f>
        <v>李阳</v>
      </c>
      <c r="E138" s="3" t="str">
        <f>"男"</f>
        <v>男</v>
      </c>
    </row>
    <row r="139" spans="1:5" ht="13.5">
      <c r="A139" s="3">
        <v>137</v>
      </c>
      <c r="B139" s="3" t="str">
        <f>"29332021041220052528137"</f>
        <v>29332021041220052528137</v>
      </c>
      <c r="C139" s="3" t="s">
        <v>13</v>
      </c>
      <c r="D139" s="3" t="str">
        <f>"吴紫阳"</f>
        <v>吴紫阳</v>
      </c>
      <c r="E139" s="3" t="str">
        <f>"男"</f>
        <v>男</v>
      </c>
    </row>
    <row r="140" spans="1:5" ht="13.5">
      <c r="A140" s="3">
        <v>138</v>
      </c>
      <c r="B140" s="3" t="str">
        <f>"29332021041311455831313"</f>
        <v>29332021041311455831313</v>
      </c>
      <c r="C140" s="3" t="s">
        <v>13</v>
      </c>
      <c r="D140" s="3" t="str">
        <f>"高雁"</f>
        <v>高雁</v>
      </c>
      <c r="E140" s="3" t="str">
        <f>"女"</f>
        <v>女</v>
      </c>
    </row>
    <row r="141" spans="1:5" ht="13.5">
      <c r="A141" s="3">
        <v>139</v>
      </c>
      <c r="B141" s="3" t="str">
        <f>"29332021041408211531827"</f>
        <v>29332021041408211531827</v>
      </c>
      <c r="C141" s="3" t="s">
        <v>13</v>
      </c>
      <c r="D141" s="3" t="str">
        <f>"钱婷婷"</f>
        <v>钱婷婷</v>
      </c>
      <c r="E141" s="3" t="str">
        <f>"女"</f>
        <v>女</v>
      </c>
    </row>
    <row r="142" spans="1:5" ht="13.5">
      <c r="A142" s="3">
        <v>140</v>
      </c>
      <c r="B142" s="3" t="str">
        <f>"29332021041416544532100"</f>
        <v>29332021041416544532100</v>
      </c>
      <c r="C142" s="3" t="s">
        <v>13</v>
      </c>
      <c r="D142" s="3" t="str">
        <f>"赵亚军"</f>
        <v>赵亚军</v>
      </c>
      <c r="E142" s="3" t="str">
        <f>"女"</f>
        <v>女</v>
      </c>
    </row>
    <row r="143" spans="1:5" ht="13.5">
      <c r="A143" s="3">
        <v>141</v>
      </c>
      <c r="B143" s="3" t="str">
        <f>"29332021041615313733983"</f>
        <v>29332021041615313733983</v>
      </c>
      <c r="C143" s="3" t="s">
        <v>13</v>
      </c>
      <c r="D143" s="3" t="str">
        <f>"庄腾飞"</f>
        <v>庄腾飞</v>
      </c>
      <c r="E143" s="3" t="str">
        <f>"男"</f>
        <v>男</v>
      </c>
    </row>
    <row r="144" spans="1:5" ht="13.5">
      <c r="A144" s="3">
        <v>142</v>
      </c>
      <c r="B144" s="3" t="str">
        <f>"29332021041823374735387"</f>
        <v>29332021041823374735387</v>
      </c>
      <c r="C144" s="3" t="s">
        <v>13</v>
      </c>
      <c r="D144" s="3" t="str">
        <f>"柏雪"</f>
        <v>柏雪</v>
      </c>
      <c r="E144" s="3" t="str">
        <f>"女"</f>
        <v>女</v>
      </c>
    </row>
    <row r="145" spans="1:5" ht="13.5">
      <c r="A145" s="3">
        <v>143</v>
      </c>
      <c r="B145" s="3" t="str">
        <f>"29332021041209035118447"</f>
        <v>29332021041209035118447</v>
      </c>
      <c r="C145" s="3" t="s">
        <v>14</v>
      </c>
      <c r="D145" s="3" t="str">
        <f>"戚培"</f>
        <v>戚培</v>
      </c>
      <c r="E145" s="3" t="str">
        <f>"男"</f>
        <v>男</v>
      </c>
    </row>
    <row r="146" spans="1:5" ht="13.5">
      <c r="A146" s="3">
        <v>144</v>
      </c>
      <c r="B146" s="3" t="str">
        <f>"29332021041210401818848"</f>
        <v>29332021041210401818848</v>
      </c>
      <c r="C146" s="3" t="s">
        <v>14</v>
      </c>
      <c r="D146" s="3" t="str">
        <f>"王倩"</f>
        <v>王倩</v>
      </c>
      <c r="E146" s="3" t="str">
        <f>"女"</f>
        <v>女</v>
      </c>
    </row>
    <row r="147" spans="1:5" ht="13.5">
      <c r="A147" s="3">
        <v>145</v>
      </c>
      <c r="B147" s="3" t="str">
        <f>"29332021041211473819069"</f>
        <v>29332021041211473819069</v>
      </c>
      <c r="C147" s="3" t="s">
        <v>14</v>
      </c>
      <c r="D147" s="3" t="str">
        <f>"刘双洋"</f>
        <v>刘双洋</v>
      </c>
      <c r="E147" s="3" t="str">
        <f>"男"</f>
        <v>男</v>
      </c>
    </row>
    <row r="148" spans="1:5" ht="13.5">
      <c r="A148" s="3">
        <v>146</v>
      </c>
      <c r="B148" s="3" t="str">
        <f>"29332021041213360019339"</f>
        <v>29332021041213360019339</v>
      </c>
      <c r="C148" s="3" t="s">
        <v>14</v>
      </c>
      <c r="D148" s="3" t="str">
        <f>"徐广"</f>
        <v>徐广</v>
      </c>
      <c r="E148" s="3" t="str">
        <f>"男"</f>
        <v>男</v>
      </c>
    </row>
    <row r="149" spans="1:5" ht="13.5">
      <c r="A149" s="3">
        <v>147</v>
      </c>
      <c r="B149" s="3" t="str">
        <f>"29332021041310141631216"</f>
        <v>29332021041310141631216</v>
      </c>
      <c r="C149" s="3" t="s">
        <v>14</v>
      </c>
      <c r="D149" s="3" t="str">
        <f>"黄国强"</f>
        <v>黄国强</v>
      </c>
      <c r="E149" s="3" t="str">
        <f>"男"</f>
        <v>男</v>
      </c>
    </row>
    <row r="150" spans="1:5" ht="13.5">
      <c r="A150" s="3">
        <v>148</v>
      </c>
      <c r="B150" s="3" t="str">
        <f>"29332021041410093131883"</f>
        <v>29332021041410093131883</v>
      </c>
      <c r="C150" s="3" t="s">
        <v>14</v>
      </c>
      <c r="D150" s="3" t="str">
        <f>"夏忠臣"</f>
        <v>夏忠臣</v>
      </c>
      <c r="E150" s="3" t="str">
        <f>"男"</f>
        <v>男</v>
      </c>
    </row>
    <row r="151" spans="1:5" ht="13.5">
      <c r="A151" s="3">
        <v>149</v>
      </c>
      <c r="B151" s="3" t="str">
        <f>"29332021041414153432010"</f>
        <v>29332021041414153432010</v>
      </c>
      <c r="C151" s="3" t="s">
        <v>14</v>
      </c>
      <c r="D151" s="3" t="str">
        <f>"黄俊杰"</f>
        <v>黄俊杰</v>
      </c>
      <c r="E151" s="3" t="str">
        <f>"男"</f>
        <v>男</v>
      </c>
    </row>
    <row r="152" spans="1:5" ht="13.5">
      <c r="A152" s="3">
        <v>150</v>
      </c>
      <c r="B152" s="3" t="str">
        <f>"29332021041414232532015"</f>
        <v>29332021041414232532015</v>
      </c>
      <c r="C152" s="3" t="s">
        <v>14</v>
      </c>
      <c r="D152" s="3" t="str">
        <f>"沈芬芬"</f>
        <v>沈芬芬</v>
      </c>
      <c r="E152" s="3" t="str">
        <f>"女"</f>
        <v>女</v>
      </c>
    </row>
    <row r="153" spans="1:5" ht="13.5">
      <c r="A153" s="3">
        <v>151</v>
      </c>
      <c r="B153" s="3" t="str">
        <f>"29332021041419481932190"</f>
        <v>29332021041419481932190</v>
      </c>
      <c r="C153" s="3" t="s">
        <v>14</v>
      </c>
      <c r="D153" s="3" t="str">
        <f>"段伟韬"</f>
        <v>段伟韬</v>
      </c>
      <c r="E153" s="3" t="str">
        <f>"男"</f>
        <v>男</v>
      </c>
    </row>
    <row r="154" spans="1:5" ht="13.5">
      <c r="A154" s="3">
        <v>152</v>
      </c>
      <c r="B154" s="3" t="str">
        <f>"29332021041421293432250"</f>
        <v>29332021041421293432250</v>
      </c>
      <c r="C154" s="3" t="s">
        <v>14</v>
      </c>
      <c r="D154" s="3" t="str">
        <f>"王鑫"</f>
        <v>王鑫</v>
      </c>
      <c r="E154" s="3" t="str">
        <f>"男"</f>
        <v>男</v>
      </c>
    </row>
    <row r="155" spans="1:5" ht="13.5">
      <c r="A155" s="3">
        <v>153</v>
      </c>
      <c r="B155" s="3" t="str">
        <f>"29332021041512592633008"</f>
        <v>29332021041512592633008</v>
      </c>
      <c r="C155" s="3" t="s">
        <v>14</v>
      </c>
      <c r="D155" s="3" t="str">
        <f>"尹建桂"</f>
        <v>尹建桂</v>
      </c>
      <c r="E155" s="3" t="str">
        <f>"男"</f>
        <v>男</v>
      </c>
    </row>
    <row r="156" spans="1:5" ht="13.5">
      <c r="A156" s="3">
        <v>154</v>
      </c>
      <c r="B156" s="3" t="str">
        <f>"29332021041921054436349"</f>
        <v>29332021041921054436349</v>
      </c>
      <c r="C156" s="3" t="s">
        <v>14</v>
      </c>
      <c r="D156" s="3" t="str">
        <f>"任煜恒"</f>
        <v>任煜恒</v>
      </c>
      <c r="E156" s="3" t="str">
        <f>"男"</f>
        <v>男</v>
      </c>
    </row>
    <row r="157" spans="1:5" ht="13.5">
      <c r="A157" s="3">
        <v>155</v>
      </c>
      <c r="B157" s="3" t="str">
        <f>"29332021042012474437918"</f>
        <v>29332021042012474437918</v>
      </c>
      <c r="C157" s="3" t="s">
        <v>14</v>
      </c>
      <c r="D157" s="3" t="str">
        <f>"马园园"</f>
        <v>马园园</v>
      </c>
      <c r="E157" s="3" t="str">
        <f>"男"</f>
        <v>男</v>
      </c>
    </row>
    <row r="158" spans="1:5" ht="13.5">
      <c r="A158" s="3">
        <v>156</v>
      </c>
      <c r="B158" s="3" t="str">
        <f>"29332021042016473738620"</f>
        <v>29332021042016473738620</v>
      </c>
      <c r="C158" s="3" t="s">
        <v>14</v>
      </c>
      <c r="D158" s="3" t="str">
        <f>"王建雨"</f>
        <v>王建雨</v>
      </c>
      <c r="E158" s="3" t="str">
        <f>"男"</f>
        <v>男</v>
      </c>
    </row>
    <row r="159" spans="1:5" ht="13.5">
      <c r="A159" s="3">
        <v>157</v>
      </c>
      <c r="B159" s="3" t="str">
        <f>"29332021042120183140274"</f>
        <v>29332021042120183140274</v>
      </c>
      <c r="C159" s="3" t="s">
        <v>14</v>
      </c>
      <c r="D159" s="3" t="str">
        <f>"奚冰青"</f>
        <v>奚冰青</v>
      </c>
      <c r="E159" s="3" t="str">
        <f>"女"</f>
        <v>女</v>
      </c>
    </row>
    <row r="160" spans="1:5" ht="13.5">
      <c r="A160" s="3">
        <v>158</v>
      </c>
      <c r="B160" s="3" t="str">
        <f>"29332021042122032640367"</f>
        <v>29332021042122032640367</v>
      </c>
      <c r="C160" s="3" t="s">
        <v>14</v>
      </c>
      <c r="D160" s="3" t="str">
        <f>"石玉雪"</f>
        <v>石玉雪</v>
      </c>
      <c r="E160" s="3" t="str">
        <f>"女"</f>
        <v>女</v>
      </c>
    </row>
    <row r="161" spans="1:5" ht="13.5">
      <c r="A161" s="3">
        <v>159</v>
      </c>
      <c r="B161" s="3" t="str">
        <f>"29332021042215172740816"</f>
        <v>29332021042215172740816</v>
      </c>
      <c r="C161" s="3" t="s">
        <v>14</v>
      </c>
      <c r="D161" s="3" t="str">
        <f>"朱静"</f>
        <v>朱静</v>
      </c>
      <c r="E161" s="3" t="str">
        <f>"女"</f>
        <v>女</v>
      </c>
    </row>
    <row r="162" spans="1:5" ht="13.5">
      <c r="A162" s="3">
        <v>160</v>
      </c>
      <c r="B162" s="3" t="str">
        <f>"29332021041209080518475"</f>
        <v>29332021041209080518475</v>
      </c>
      <c r="C162" s="3" t="s">
        <v>15</v>
      </c>
      <c r="D162" s="3" t="str">
        <f>"刘黎明"</f>
        <v>刘黎明</v>
      </c>
      <c r="E162" s="3" t="str">
        <f>"男"</f>
        <v>男</v>
      </c>
    </row>
    <row r="163" spans="1:5" ht="13.5">
      <c r="A163" s="3">
        <v>161</v>
      </c>
      <c r="B163" s="3" t="str">
        <f>"29332021041209425418626"</f>
        <v>29332021041209425418626</v>
      </c>
      <c r="C163" s="3" t="s">
        <v>15</v>
      </c>
      <c r="D163" s="3" t="str">
        <f>"饶兰兰"</f>
        <v>饶兰兰</v>
      </c>
      <c r="E163" s="3" t="str">
        <f>"女"</f>
        <v>女</v>
      </c>
    </row>
    <row r="164" spans="1:5" ht="13.5">
      <c r="A164" s="3">
        <v>162</v>
      </c>
      <c r="B164" s="3" t="str">
        <f>"29332021041817260735142"</f>
        <v>29332021041817260735142</v>
      </c>
      <c r="C164" s="3" t="s">
        <v>15</v>
      </c>
      <c r="D164" s="3" t="str">
        <f>"周李玲"</f>
        <v>周李玲</v>
      </c>
      <c r="E164" s="3" t="str">
        <f>"女"</f>
        <v>女</v>
      </c>
    </row>
    <row r="165" spans="1:5" ht="13.5">
      <c r="A165" s="3">
        <v>163</v>
      </c>
      <c r="B165" s="3" t="str">
        <f>"29332021041220431828167"</f>
        <v>29332021041220431828167</v>
      </c>
      <c r="C165" s="3" t="s">
        <v>16</v>
      </c>
      <c r="D165" s="3" t="str">
        <f>"尹化敏"</f>
        <v>尹化敏</v>
      </c>
      <c r="E165" s="3" t="str">
        <f>"女"</f>
        <v>女</v>
      </c>
    </row>
    <row r="166" spans="1:5" ht="13.5">
      <c r="A166" s="3">
        <v>164</v>
      </c>
      <c r="B166" s="3" t="str">
        <f>"29332021041311362531301"</f>
        <v>29332021041311362531301</v>
      </c>
      <c r="C166" s="3" t="s">
        <v>16</v>
      </c>
      <c r="D166" s="3" t="str">
        <f>"尤宁"</f>
        <v>尤宁</v>
      </c>
      <c r="E166" s="3" t="str">
        <f>"男"</f>
        <v>男</v>
      </c>
    </row>
    <row r="167" spans="1:5" ht="13.5">
      <c r="A167" s="3">
        <v>165</v>
      </c>
      <c r="B167" s="3" t="str">
        <f>"29332021041820522435278"</f>
        <v>29332021041820522435278</v>
      </c>
      <c r="C167" s="3" t="s">
        <v>16</v>
      </c>
      <c r="D167" s="3" t="str">
        <f>"李小凤"</f>
        <v>李小凤</v>
      </c>
      <c r="E167" s="3" t="str">
        <f>"女"</f>
        <v>女</v>
      </c>
    </row>
    <row r="168" spans="1:5" ht="13.5">
      <c r="A168" s="3">
        <v>166</v>
      </c>
      <c r="B168" s="3" t="str">
        <f>"29332021041916063736054"</f>
        <v>29332021041916063736054</v>
      </c>
      <c r="C168" s="3" t="s">
        <v>16</v>
      </c>
      <c r="D168" s="3" t="str">
        <f>"江鑫鑫"</f>
        <v>江鑫鑫</v>
      </c>
      <c r="E168" s="3" t="str">
        <f>"女"</f>
        <v>女</v>
      </c>
    </row>
    <row r="169" spans="1:5" ht="13.5">
      <c r="A169" s="3">
        <v>167</v>
      </c>
      <c r="B169" s="3" t="str">
        <f>"29332021042114381339898"</f>
        <v>29332021042114381339898</v>
      </c>
      <c r="C169" s="3" t="s">
        <v>16</v>
      </c>
      <c r="D169" s="3" t="str">
        <f>"高春颍"</f>
        <v>高春颍</v>
      </c>
      <c r="E169" s="3" t="str">
        <f>"女"</f>
        <v>女</v>
      </c>
    </row>
    <row r="170" spans="1:5" ht="13.5">
      <c r="A170" s="3">
        <v>168</v>
      </c>
      <c r="B170" s="3" t="str">
        <f>"29332021041209031618443"</f>
        <v>29332021041209031618443</v>
      </c>
      <c r="C170" s="3" t="s">
        <v>17</v>
      </c>
      <c r="D170" s="3" t="str">
        <f>"王勇厚"</f>
        <v>王勇厚</v>
      </c>
      <c r="E170" s="3" t="str">
        <f>"男"</f>
        <v>男</v>
      </c>
    </row>
    <row r="171" spans="1:5" ht="13.5">
      <c r="A171" s="3">
        <v>169</v>
      </c>
      <c r="B171" s="3" t="str">
        <f>"29332021041209082118477"</f>
        <v>29332021041209082118477</v>
      </c>
      <c r="C171" s="3" t="s">
        <v>17</v>
      </c>
      <c r="D171" s="3" t="str">
        <f>"饶继翔"</f>
        <v>饶继翔</v>
      </c>
      <c r="E171" s="3" t="str">
        <f>"男"</f>
        <v>男</v>
      </c>
    </row>
    <row r="172" spans="1:5" ht="13.5">
      <c r="A172" s="3">
        <v>170</v>
      </c>
      <c r="B172" s="3" t="str">
        <f>"29332021041209193418535"</f>
        <v>29332021041209193418535</v>
      </c>
      <c r="C172" s="3" t="s">
        <v>17</v>
      </c>
      <c r="D172" s="3" t="str">
        <f>"梅李胜"</f>
        <v>梅李胜</v>
      </c>
      <c r="E172" s="3" t="str">
        <f>"男"</f>
        <v>男</v>
      </c>
    </row>
    <row r="173" spans="1:5" ht="13.5">
      <c r="A173" s="3">
        <v>171</v>
      </c>
      <c r="B173" s="3" t="str">
        <f>"29332021041215373619533"</f>
        <v>29332021041215373619533</v>
      </c>
      <c r="C173" s="3" t="s">
        <v>17</v>
      </c>
      <c r="D173" s="3" t="str">
        <f>"王伟"</f>
        <v>王伟</v>
      </c>
      <c r="E173" s="3" t="str">
        <f>"男"</f>
        <v>男</v>
      </c>
    </row>
    <row r="174" spans="1:5" ht="13.5">
      <c r="A174" s="3">
        <v>172</v>
      </c>
      <c r="B174" s="3" t="str">
        <f>"29332021041218172828026"</f>
        <v>29332021041218172828026</v>
      </c>
      <c r="C174" s="3" t="s">
        <v>17</v>
      </c>
      <c r="D174" s="3" t="str">
        <f>"韩玲"</f>
        <v>韩玲</v>
      </c>
      <c r="E174" s="3" t="str">
        <f>"女"</f>
        <v>女</v>
      </c>
    </row>
    <row r="175" spans="1:5" ht="13.5">
      <c r="A175" s="3">
        <v>173</v>
      </c>
      <c r="B175" s="3" t="str">
        <f>"29332021041221422328241"</f>
        <v>29332021041221422328241</v>
      </c>
      <c r="C175" s="3" t="s">
        <v>17</v>
      </c>
      <c r="D175" s="3" t="str">
        <f>"李倍"</f>
        <v>李倍</v>
      </c>
      <c r="E175" s="3" t="str">
        <f>"女"</f>
        <v>女</v>
      </c>
    </row>
    <row r="176" spans="1:5" ht="13.5">
      <c r="A176" s="3">
        <v>174</v>
      </c>
      <c r="B176" s="3" t="str">
        <f>"29332021041309495028438"</f>
        <v>29332021041309495028438</v>
      </c>
      <c r="C176" s="3" t="s">
        <v>17</v>
      </c>
      <c r="D176" s="3" t="str">
        <f>"芦玉"</f>
        <v>芦玉</v>
      </c>
      <c r="E176" s="3" t="str">
        <f>"女"</f>
        <v>女</v>
      </c>
    </row>
    <row r="177" spans="1:5" ht="13.5">
      <c r="A177" s="3">
        <v>175</v>
      </c>
      <c r="B177" s="3" t="str">
        <f>"29332021041310433831242"</f>
        <v>29332021041310433831242</v>
      </c>
      <c r="C177" s="3" t="s">
        <v>17</v>
      </c>
      <c r="D177" s="3" t="str">
        <f>"陈艳飞"</f>
        <v>陈艳飞</v>
      </c>
      <c r="E177" s="3" t="str">
        <f>"女"</f>
        <v>女</v>
      </c>
    </row>
    <row r="178" spans="1:5" ht="13.5">
      <c r="A178" s="3">
        <v>176</v>
      </c>
      <c r="B178" s="3" t="str">
        <f>"29332021041409032831841"</f>
        <v>29332021041409032831841</v>
      </c>
      <c r="C178" s="3" t="s">
        <v>17</v>
      </c>
      <c r="D178" s="3" t="str">
        <f>"陈华友"</f>
        <v>陈华友</v>
      </c>
      <c r="E178" s="3" t="str">
        <f>"男"</f>
        <v>男</v>
      </c>
    </row>
    <row r="179" spans="1:5" ht="13.5">
      <c r="A179" s="3">
        <v>177</v>
      </c>
      <c r="B179" s="3" t="str">
        <f>"29332021041410321531899"</f>
        <v>29332021041410321531899</v>
      </c>
      <c r="C179" s="3" t="s">
        <v>17</v>
      </c>
      <c r="D179" s="3" t="str">
        <f>"蒋凤娟"</f>
        <v>蒋凤娟</v>
      </c>
      <c r="E179" s="3" t="str">
        <f>"女"</f>
        <v>女</v>
      </c>
    </row>
    <row r="180" spans="1:5" ht="13.5">
      <c r="A180" s="3">
        <v>178</v>
      </c>
      <c r="B180" s="3" t="str">
        <f>"29332021041609245033447"</f>
        <v>29332021041609245033447</v>
      </c>
      <c r="C180" s="3" t="s">
        <v>17</v>
      </c>
      <c r="D180" s="3" t="str">
        <f>"姚德崇"</f>
        <v>姚德崇</v>
      </c>
      <c r="E180" s="3" t="str">
        <f>"男"</f>
        <v>男</v>
      </c>
    </row>
    <row r="181" spans="1:5" ht="13.5">
      <c r="A181" s="3">
        <v>179</v>
      </c>
      <c r="B181" s="3" t="str">
        <f>"29332021041708553134323"</f>
        <v>29332021041708553134323</v>
      </c>
      <c r="C181" s="3" t="s">
        <v>17</v>
      </c>
      <c r="D181" s="3" t="str">
        <f>"陈亚茹"</f>
        <v>陈亚茹</v>
      </c>
      <c r="E181" s="3" t="str">
        <f>"女"</f>
        <v>女</v>
      </c>
    </row>
    <row r="182" spans="1:5" ht="13.5">
      <c r="A182" s="3">
        <v>180</v>
      </c>
      <c r="B182" s="3" t="str">
        <f>"29332021041823584935394"</f>
        <v>29332021041823584935394</v>
      </c>
      <c r="C182" s="3" t="s">
        <v>17</v>
      </c>
      <c r="D182" s="3" t="str">
        <f>"朱翔翔"</f>
        <v>朱翔翔</v>
      </c>
      <c r="E182" s="3" t="str">
        <f>"女"</f>
        <v>女</v>
      </c>
    </row>
    <row r="183" spans="1:5" ht="13.5">
      <c r="A183" s="3">
        <v>181</v>
      </c>
      <c r="B183" s="3" t="str">
        <f>"29332021041920144336296"</f>
        <v>29332021041920144336296</v>
      </c>
      <c r="C183" s="3" t="s">
        <v>17</v>
      </c>
      <c r="D183" s="3" t="str">
        <f>"康会玲"</f>
        <v>康会玲</v>
      </c>
      <c r="E183" s="3" t="str">
        <f>"女"</f>
        <v>女</v>
      </c>
    </row>
    <row r="184" spans="1:5" ht="13.5">
      <c r="A184" s="3">
        <v>182</v>
      </c>
      <c r="B184" s="3" t="str">
        <f>"29332021042109055339389"</f>
        <v>29332021042109055339389</v>
      </c>
      <c r="C184" s="3" t="s">
        <v>17</v>
      </c>
      <c r="D184" s="3" t="str">
        <f>"崇慧影"</f>
        <v>崇慧影</v>
      </c>
      <c r="E184" s="3" t="str">
        <f>"女"</f>
        <v>女</v>
      </c>
    </row>
    <row r="185" spans="1:5" ht="13.5">
      <c r="A185" s="3">
        <v>183</v>
      </c>
      <c r="B185" s="3" t="str">
        <f>"29332021042114225439878"</f>
        <v>29332021042114225439878</v>
      </c>
      <c r="C185" s="3" t="s">
        <v>17</v>
      </c>
      <c r="D185" s="3" t="str">
        <f>"童金枝"</f>
        <v>童金枝</v>
      </c>
      <c r="E185" s="3" t="str">
        <f>"女"</f>
        <v>女</v>
      </c>
    </row>
    <row r="186" spans="1:5" ht="13.5">
      <c r="A186" s="3">
        <v>184</v>
      </c>
      <c r="B186" s="3" t="str">
        <f>"29332021042116392840049"</f>
        <v>29332021042116392840049</v>
      </c>
      <c r="C186" s="3" t="s">
        <v>17</v>
      </c>
      <c r="D186" s="3" t="str">
        <f>"赵静"</f>
        <v>赵静</v>
      </c>
      <c r="E186" s="3" t="str">
        <f>"女"</f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2021-04-22T08:26:40Z</dcterms:created>
  <dcterms:modified xsi:type="dcterms:W3CDTF">2021-04-25T08:18:40Z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6749D0CD13614AFDB923AF8D3993D327</vt:lpwstr>
  </property>
  <property fmtid="{D5CDD505-2E9C-101B-9397-08002B2CF9AE}" pid="4" name="KSOProductBuildV">
    <vt:lpwstr>2052-11.1.0.10463</vt:lpwstr>
  </property>
</Properties>
</file>