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政审公告" sheetId="1" r:id="rId1"/>
  </sheets>
  <definedNames>
    <definedName name="_xlnm.Print_Area" localSheetId="0">'政审公告'!$A$1:$H$83</definedName>
    <definedName name="_xlnm.Print_Titles" localSheetId="0">'政审公告'!$1:$2</definedName>
  </definedNames>
  <calcPr fullCalcOnLoad="1"/>
</workbook>
</file>

<file path=xl/sharedStrings.xml><?xml version="1.0" encoding="utf-8"?>
<sst xmlns="http://schemas.openxmlformats.org/spreadsheetml/2006/main" count="413" uniqueCount="157">
  <si>
    <t>2021年度邵阳市大祥区公开招聘中小学、幼儿园教师拟聘用人员名单</t>
  </si>
  <si>
    <t>序号</t>
  </si>
  <si>
    <t>姓名</t>
  </si>
  <si>
    <t>性别</t>
  </si>
  <si>
    <t>民族</t>
  </si>
  <si>
    <t>准考证号</t>
  </si>
  <si>
    <t>报考岗位</t>
  </si>
  <si>
    <t>职位名称</t>
  </si>
  <si>
    <t>政审结果</t>
  </si>
  <si>
    <t>01</t>
  </si>
  <si>
    <t>农村小学</t>
  </si>
  <si>
    <t>体育（应）</t>
  </si>
  <si>
    <t>合格</t>
  </si>
  <si>
    <t>02</t>
  </si>
  <si>
    <t>农村中学</t>
  </si>
  <si>
    <t>物理</t>
  </si>
  <si>
    <t>03</t>
  </si>
  <si>
    <t>城区小学</t>
  </si>
  <si>
    <t>04</t>
  </si>
  <si>
    <t>体育</t>
  </si>
  <si>
    <t>05</t>
  </si>
  <si>
    <t>政治</t>
  </si>
  <si>
    <t>06</t>
  </si>
  <si>
    <t>幼儿园</t>
  </si>
  <si>
    <t>07</t>
  </si>
  <si>
    <t>08</t>
  </si>
  <si>
    <t>政治（应）</t>
  </si>
  <si>
    <t>09</t>
  </si>
  <si>
    <t>幼儿园（应）</t>
  </si>
  <si>
    <t>10</t>
  </si>
  <si>
    <t>11</t>
  </si>
  <si>
    <t>美术</t>
  </si>
  <si>
    <t>12</t>
  </si>
  <si>
    <t>音乐（应）</t>
  </si>
  <si>
    <t>13</t>
  </si>
  <si>
    <t>14</t>
  </si>
  <si>
    <t>语文（应）</t>
  </si>
  <si>
    <t>15</t>
  </si>
  <si>
    <t>城区中学</t>
  </si>
  <si>
    <t>数学(应)</t>
  </si>
  <si>
    <t>16</t>
  </si>
  <si>
    <t>语文</t>
  </si>
  <si>
    <t>17</t>
  </si>
  <si>
    <t>生物</t>
  </si>
  <si>
    <t>18</t>
  </si>
  <si>
    <t>19</t>
  </si>
  <si>
    <t>20</t>
  </si>
  <si>
    <t>21</t>
  </si>
  <si>
    <t>22</t>
  </si>
  <si>
    <t>23</t>
  </si>
  <si>
    <t>英语</t>
  </si>
  <si>
    <t>24</t>
  </si>
  <si>
    <t>25</t>
  </si>
  <si>
    <t>26</t>
  </si>
  <si>
    <t>英语（应）</t>
  </si>
  <si>
    <t>27</t>
  </si>
  <si>
    <t>28</t>
  </si>
  <si>
    <t>肖嘉怡</t>
  </si>
  <si>
    <t>女</t>
  </si>
  <si>
    <t>汉族</t>
  </si>
  <si>
    <t>202115010323</t>
  </si>
  <si>
    <t>29</t>
  </si>
  <si>
    <t>黄丹娜</t>
  </si>
  <si>
    <t>202115011309</t>
  </si>
  <si>
    <t>30</t>
  </si>
  <si>
    <t>申欢洁</t>
  </si>
  <si>
    <t>202115010727</t>
  </si>
  <si>
    <t>31</t>
  </si>
  <si>
    <t>32</t>
  </si>
  <si>
    <t>黄媛媛</t>
  </si>
  <si>
    <t>202116011908</t>
  </si>
  <si>
    <t>33</t>
  </si>
  <si>
    <t>黄碧如</t>
  </si>
  <si>
    <t>202116012003</t>
  </si>
  <si>
    <t>34</t>
  </si>
  <si>
    <t>数学</t>
  </si>
  <si>
    <t>35</t>
  </si>
  <si>
    <t>36</t>
  </si>
  <si>
    <t>37</t>
  </si>
  <si>
    <t>38</t>
  </si>
  <si>
    <t>美术（应）</t>
  </si>
  <si>
    <t>39</t>
  </si>
  <si>
    <t>40</t>
  </si>
  <si>
    <t>41</t>
  </si>
  <si>
    <t>42</t>
  </si>
  <si>
    <t>林灿</t>
  </si>
  <si>
    <t>202127012217</t>
  </si>
  <si>
    <t>43</t>
  </si>
  <si>
    <t>王小娟</t>
  </si>
  <si>
    <t>202127014204</t>
  </si>
  <si>
    <t>44</t>
  </si>
  <si>
    <t>林莎莎</t>
  </si>
  <si>
    <t>202127012422</t>
  </si>
  <si>
    <t>45</t>
  </si>
  <si>
    <t>李春花</t>
  </si>
  <si>
    <t>202127013102</t>
  </si>
  <si>
    <t>46</t>
  </si>
  <si>
    <t>姚莉</t>
  </si>
  <si>
    <t>202127013401</t>
  </si>
  <si>
    <t>47</t>
  </si>
  <si>
    <t>48</t>
  </si>
  <si>
    <t>49</t>
  </si>
  <si>
    <t>黄敏</t>
  </si>
  <si>
    <t>202127013818</t>
  </si>
  <si>
    <t>50</t>
  </si>
  <si>
    <t>田倩菁</t>
  </si>
  <si>
    <t>202128020710</t>
  </si>
  <si>
    <t>51</t>
  </si>
  <si>
    <t>戴秀</t>
  </si>
  <si>
    <t>202128020908</t>
  </si>
  <si>
    <t>52</t>
  </si>
  <si>
    <t>李梦谭</t>
  </si>
  <si>
    <t>202128020412</t>
  </si>
  <si>
    <t>53</t>
  </si>
  <si>
    <t>刘芳瑜</t>
  </si>
  <si>
    <t>202128020918</t>
  </si>
  <si>
    <t>54</t>
  </si>
  <si>
    <t>55</t>
  </si>
  <si>
    <t>田倩</t>
  </si>
  <si>
    <t>土家族</t>
  </si>
  <si>
    <t>202116012008</t>
  </si>
  <si>
    <t>56</t>
  </si>
  <si>
    <t>57</t>
  </si>
  <si>
    <t>音乐</t>
  </si>
  <si>
    <t>58</t>
  </si>
  <si>
    <t>59</t>
  </si>
  <si>
    <t>60</t>
  </si>
  <si>
    <t>61</t>
  </si>
  <si>
    <t>62</t>
  </si>
  <si>
    <t>63</t>
  </si>
  <si>
    <t>64</t>
  </si>
  <si>
    <t>65</t>
  </si>
  <si>
    <t>朱雨蕾</t>
  </si>
  <si>
    <t>202128020301</t>
  </si>
  <si>
    <t>66</t>
  </si>
  <si>
    <t>李丝</t>
  </si>
  <si>
    <t>202128020610</t>
  </si>
  <si>
    <t>67</t>
  </si>
  <si>
    <t>黄孟琪</t>
  </si>
  <si>
    <t>202128020419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</si>
  <si>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</si>
  <si>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</si>
  <si>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</si>
  <si>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</si>
  <si>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</si>
  <si>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</si>
  <si>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</si>
  <si>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</si>
  <si>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</si>
  <si>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</si>
  <si>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</si>
  <si>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</si>
  <si>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</si>
  <si>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马秀雯</t>
  </si>
  <si>
    <t>满族</t>
  </si>
  <si>
    <t>202128020528</t>
  </si>
  <si>
    <t>81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</si>
</sst>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color indexed="8"/>
      <name val="黑体"/>
      <family val="3"/>
    </font>
    <font>
      <sz val="12"/>
      <name val="黑体"/>
      <family val="3"/>
    </font>
    <font>
      <sz val="13"/>
      <name val="仿宋"/>
      <family val="3"/>
    </font>
    <font>
      <sz val="11"/>
      <name val="仿宋"/>
      <family val="3"/>
    </font>
    <font>
      <sz val="13"/>
      <color indexed="8"/>
      <name val="仿宋"/>
      <family val="3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3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tabSelected="1" zoomScaleSheetLayoutView="100" workbookViewId="0" topLeftCell="A1">
      <selection activeCell="Q44" sqref="Q44"/>
    </sheetView>
  </sheetViews>
  <sheetFormatPr defaultColWidth="9.00390625" defaultRowHeight="15"/>
  <cols>
    <col min="1" max="1" width="8.421875" style="2" customWidth="1"/>
    <col min="2" max="2" width="11.00390625" style="0" customWidth="1"/>
    <col min="3" max="3" width="6.00390625" style="0" customWidth="1"/>
    <col min="4" max="4" width="7.421875" style="0" customWidth="1"/>
    <col min="5" max="5" width="19.8515625" style="0" customWidth="1"/>
    <col min="6" max="6" width="17.7109375" style="0" customWidth="1"/>
    <col min="7" max="7" width="21.7109375" style="0" customWidth="1"/>
  </cols>
  <sheetData>
    <row r="1" spans="1:8" ht="40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0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1" customFormat="1" ht="19.5" customHeight="1">
      <c r="A3" s="6" t="s">
        <v>9</v>
      </c>
      <c r="B3" s="7" t="str">
        <f>"刘新建"</f>
        <v>刘新建</v>
      </c>
      <c r="C3" s="7" t="str">
        <f aca="true" t="shared" si="0" ref="C3:C6">"男"</f>
        <v>男</v>
      </c>
      <c r="D3" s="7" t="str">
        <f aca="true" t="shared" si="1" ref="D3:D7">"汉族"</f>
        <v>汉族</v>
      </c>
      <c r="E3" s="7" t="str">
        <f>"202135041024"</f>
        <v>202135041024</v>
      </c>
      <c r="F3" s="7" t="s">
        <v>10</v>
      </c>
      <c r="G3" s="7" t="s">
        <v>11</v>
      </c>
      <c r="H3" s="8" t="s">
        <v>12</v>
      </c>
    </row>
    <row r="4" spans="1:8" s="1" customFormat="1" ht="19.5" customHeight="1">
      <c r="A4" s="6" t="s">
        <v>13</v>
      </c>
      <c r="B4" s="7" t="str">
        <f>"刘后意"</f>
        <v>刘后意</v>
      </c>
      <c r="C4" s="7" t="str">
        <f t="shared" si="0"/>
        <v>男</v>
      </c>
      <c r="D4" s="7" t="str">
        <f t="shared" si="1"/>
        <v>汉族</v>
      </c>
      <c r="E4" s="7" t="str">
        <f>"202107022819"</f>
        <v>202107022819</v>
      </c>
      <c r="F4" s="7" t="s">
        <v>14</v>
      </c>
      <c r="G4" s="7" t="s">
        <v>15</v>
      </c>
      <c r="H4" s="8" t="s">
        <v>12</v>
      </c>
    </row>
    <row r="5" spans="1:8" s="1" customFormat="1" ht="19.5" customHeight="1">
      <c r="A5" s="6" t="s">
        <v>16</v>
      </c>
      <c r="B5" s="7" t="str">
        <f>"胡佳铭"</f>
        <v>胡佳铭</v>
      </c>
      <c r="C5" s="7" t="str">
        <f t="shared" si="0"/>
        <v>男</v>
      </c>
      <c r="D5" s="7" t="str">
        <f t="shared" si="1"/>
        <v>汉族</v>
      </c>
      <c r="E5" s="7" t="str">
        <f>"202122040804"</f>
        <v>202122040804</v>
      </c>
      <c r="F5" s="7" t="s">
        <v>17</v>
      </c>
      <c r="G5" s="7" t="s">
        <v>11</v>
      </c>
      <c r="H5" s="8" t="s">
        <v>12</v>
      </c>
    </row>
    <row r="6" spans="1:8" s="1" customFormat="1" ht="19.5" customHeight="1">
      <c r="A6" s="6" t="s">
        <v>18</v>
      </c>
      <c r="B6" s="7" t="str">
        <f>"陈杰"</f>
        <v>陈杰</v>
      </c>
      <c r="C6" s="7" t="str">
        <f t="shared" si="0"/>
        <v>男</v>
      </c>
      <c r="D6" s="7" t="str">
        <f t="shared" si="1"/>
        <v>汉族</v>
      </c>
      <c r="E6" s="7" t="str">
        <f>"202121040713"</f>
        <v>202121040713</v>
      </c>
      <c r="F6" s="7" t="s">
        <v>17</v>
      </c>
      <c r="G6" s="7" t="s">
        <v>19</v>
      </c>
      <c r="H6" s="8" t="s">
        <v>12</v>
      </c>
    </row>
    <row r="7" spans="1:8" ht="19.5" customHeight="1">
      <c r="A7" s="6" t="s">
        <v>20</v>
      </c>
      <c r="B7" s="7" t="str">
        <f>"朱思颖"</f>
        <v>朱思颖</v>
      </c>
      <c r="C7" s="7" t="str">
        <f aca="true" t="shared" si="2" ref="C7:C15">"女"</f>
        <v>女</v>
      </c>
      <c r="D7" s="7" t="str">
        <f t="shared" si="1"/>
        <v>汉族</v>
      </c>
      <c r="E7" s="7" t="str">
        <f>"202108023127"</f>
        <v>202108023127</v>
      </c>
      <c r="F7" s="7" t="s">
        <v>14</v>
      </c>
      <c r="G7" s="7" t="s">
        <v>21</v>
      </c>
      <c r="H7" s="8" t="s">
        <v>12</v>
      </c>
    </row>
    <row r="8" spans="1:8" ht="19.5" customHeight="1">
      <c r="A8" s="6" t="s">
        <v>22</v>
      </c>
      <c r="B8" s="7" t="str">
        <f>"罗霞"</f>
        <v>罗霞</v>
      </c>
      <c r="C8" s="7" t="str">
        <f t="shared" si="2"/>
        <v>女</v>
      </c>
      <c r="D8" s="7" t="str">
        <f aca="true" t="shared" si="3" ref="D8:D13">"汉族"</f>
        <v>汉族</v>
      </c>
      <c r="E8" s="7" t="str">
        <f>"202140042020"</f>
        <v>202140042020</v>
      </c>
      <c r="F8" s="7" t="s">
        <v>23</v>
      </c>
      <c r="G8" s="7" t="s">
        <v>23</v>
      </c>
      <c r="H8" s="8" t="s">
        <v>12</v>
      </c>
    </row>
    <row r="9" spans="1:8" s="1" customFormat="1" ht="19.5" customHeight="1">
      <c r="A9" s="6" t="s">
        <v>24</v>
      </c>
      <c r="B9" s="7" t="str">
        <f>"欧阳庆玮"</f>
        <v>欧阳庆玮</v>
      </c>
      <c r="C9" s="7" t="str">
        <f t="shared" si="2"/>
        <v>女</v>
      </c>
      <c r="D9" s="7" t="str">
        <f t="shared" si="3"/>
        <v>汉族</v>
      </c>
      <c r="E9" s="7" t="str">
        <f>"202140042620"</f>
        <v>202140042620</v>
      </c>
      <c r="F9" s="7" t="s">
        <v>23</v>
      </c>
      <c r="G9" s="7" t="s">
        <v>23</v>
      </c>
      <c r="H9" s="8" t="s">
        <v>12</v>
      </c>
    </row>
    <row r="10" spans="1:8" ht="19.5" customHeight="1">
      <c r="A10" s="6" t="s">
        <v>25</v>
      </c>
      <c r="B10" s="7" t="str">
        <f>"肖艳芳"</f>
        <v>肖艳芳</v>
      </c>
      <c r="C10" s="7" t="str">
        <f t="shared" si="2"/>
        <v>女</v>
      </c>
      <c r="D10" s="7" t="str">
        <f t="shared" si="3"/>
        <v>汉族</v>
      </c>
      <c r="E10" s="7" t="str">
        <f>"202139023202"</f>
        <v>202139023202</v>
      </c>
      <c r="F10" s="7" t="s">
        <v>10</v>
      </c>
      <c r="G10" s="7" t="s">
        <v>26</v>
      </c>
      <c r="H10" s="8" t="s">
        <v>12</v>
      </c>
    </row>
    <row r="11" spans="1:8" s="1" customFormat="1" ht="19.5" customHeight="1">
      <c r="A11" s="6" t="s">
        <v>27</v>
      </c>
      <c r="B11" s="7" t="str">
        <f>"李楠艺"</f>
        <v>李楠艺</v>
      </c>
      <c r="C11" s="7" t="str">
        <f t="shared" si="2"/>
        <v>女</v>
      </c>
      <c r="D11" s="7" t="str">
        <f t="shared" si="3"/>
        <v>汉族</v>
      </c>
      <c r="E11" s="7" t="str">
        <f>"202141043004"</f>
        <v>202141043004</v>
      </c>
      <c r="F11" s="7" t="s">
        <v>23</v>
      </c>
      <c r="G11" s="7" t="s">
        <v>28</v>
      </c>
      <c r="H11" s="8" t="s">
        <v>12</v>
      </c>
    </row>
    <row r="12" spans="1:8" s="1" customFormat="1" ht="19.5" customHeight="1">
      <c r="A12" s="6" t="s">
        <v>29</v>
      </c>
      <c r="B12" s="7" t="str">
        <f>"刘慧芬"</f>
        <v>刘慧芬</v>
      </c>
      <c r="C12" s="7" t="str">
        <f t="shared" si="2"/>
        <v>女</v>
      </c>
      <c r="D12" s="7" t="str">
        <f t="shared" si="3"/>
        <v>汉族</v>
      </c>
      <c r="E12" s="7" t="str">
        <f>"202122040904"</f>
        <v>202122040904</v>
      </c>
      <c r="F12" s="7" t="s">
        <v>17</v>
      </c>
      <c r="G12" s="7" t="s">
        <v>11</v>
      </c>
      <c r="H12" s="8" t="s">
        <v>12</v>
      </c>
    </row>
    <row r="13" spans="1:8" s="1" customFormat="1" ht="19.5" customHeight="1">
      <c r="A13" s="6" t="s">
        <v>30</v>
      </c>
      <c r="B13" s="7" t="str">
        <f>"周依"</f>
        <v>周依</v>
      </c>
      <c r="C13" s="7" t="str">
        <f t="shared" si="2"/>
        <v>女</v>
      </c>
      <c r="D13" s="7" t="str">
        <f t="shared" si="3"/>
        <v>汉族</v>
      </c>
      <c r="E13" s="7" t="str">
        <f>"202123041109"</f>
        <v>202123041109</v>
      </c>
      <c r="F13" s="7" t="s">
        <v>17</v>
      </c>
      <c r="G13" s="7" t="s">
        <v>31</v>
      </c>
      <c r="H13" s="8" t="s">
        <v>12</v>
      </c>
    </row>
    <row r="14" spans="1:8" ht="19.5" customHeight="1">
      <c r="A14" s="6" t="s">
        <v>32</v>
      </c>
      <c r="B14" s="7" t="str">
        <f>"吴珮溱"</f>
        <v>吴珮溱</v>
      </c>
      <c r="C14" s="7" t="str">
        <f t="shared" si="2"/>
        <v>女</v>
      </c>
      <c r="D14" s="7" t="str">
        <f>"苗族"</f>
        <v>苗族</v>
      </c>
      <c r="E14" s="7" t="str">
        <f>"202120040607"</f>
        <v>202120040607</v>
      </c>
      <c r="F14" s="7" t="s">
        <v>17</v>
      </c>
      <c r="G14" s="7" t="s">
        <v>33</v>
      </c>
      <c r="H14" s="8" t="s">
        <v>12</v>
      </c>
    </row>
    <row r="15" spans="1:8" s="1" customFormat="1" ht="19.5" customHeight="1">
      <c r="A15" s="6" t="s">
        <v>34</v>
      </c>
      <c r="B15" s="7" t="str">
        <f>"金赵诗妮"</f>
        <v>金赵诗妮</v>
      </c>
      <c r="C15" s="7" t="str">
        <f t="shared" si="2"/>
        <v>女</v>
      </c>
      <c r="D15" s="7" t="str">
        <f>"汉族"</f>
        <v>汉族</v>
      </c>
      <c r="E15" s="7" t="str">
        <f>"202120040616"</f>
        <v>202120040616</v>
      </c>
      <c r="F15" s="7" t="s">
        <v>17</v>
      </c>
      <c r="G15" s="7" t="s">
        <v>33</v>
      </c>
      <c r="H15" s="8" t="s">
        <v>12</v>
      </c>
    </row>
    <row r="16" spans="1:8" s="1" customFormat="1" ht="19.5" customHeight="1">
      <c r="A16" s="6" t="s">
        <v>35</v>
      </c>
      <c r="B16" s="7" t="str">
        <f>"尹小爱"</f>
        <v>尹小爱</v>
      </c>
      <c r="C16" s="7" t="str">
        <f aca="true" t="shared" si="4" ref="C16:C30">"女"</f>
        <v>女</v>
      </c>
      <c r="D16" s="7" t="str">
        <f>"汉族"</f>
        <v>汉族</v>
      </c>
      <c r="E16" s="7" t="str">
        <f>"202102021515"</f>
        <v>202102021515</v>
      </c>
      <c r="F16" s="7" t="s">
        <v>14</v>
      </c>
      <c r="G16" s="7" t="s">
        <v>36</v>
      </c>
      <c r="H16" s="8" t="s">
        <v>12</v>
      </c>
    </row>
    <row r="17" spans="1:8" s="1" customFormat="1" ht="19.5" customHeight="1">
      <c r="A17" s="6" t="s">
        <v>37</v>
      </c>
      <c r="B17" s="7" t="str">
        <f>"易嘉敏"</f>
        <v>易嘉敏</v>
      </c>
      <c r="C17" s="7" t="str">
        <f t="shared" si="4"/>
        <v>女</v>
      </c>
      <c r="D17" s="7" t="str">
        <f>"汉族"</f>
        <v>汉族</v>
      </c>
      <c r="E17" s="7" t="str">
        <f>"202112034222"</f>
        <v>202112034222</v>
      </c>
      <c r="F17" s="7" t="s">
        <v>38</v>
      </c>
      <c r="G17" s="7" t="s">
        <v>39</v>
      </c>
      <c r="H17" s="8" t="s">
        <v>12</v>
      </c>
    </row>
    <row r="18" spans="1:8" s="1" customFormat="1" ht="19.5" customHeight="1">
      <c r="A18" s="6" t="s">
        <v>40</v>
      </c>
      <c r="B18" s="7" t="str">
        <f>"马阿香"</f>
        <v>马阿香</v>
      </c>
      <c r="C18" s="7" t="str">
        <f t="shared" si="4"/>
        <v>女</v>
      </c>
      <c r="D18" s="7" t="str">
        <f>"回族"</f>
        <v>回族</v>
      </c>
      <c r="E18" s="7" t="str">
        <f>"202111021320"</f>
        <v>202111021320</v>
      </c>
      <c r="F18" s="7" t="s">
        <v>38</v>
      </c>
      <c r="G18" s="7" t="s">
        <v>41</v>
      </c>
      <c r="H18" s="8" t="s">
        <v>12</v>
      </c>
    </row>
    <row r="19" spans="1:8" s="1" customFormat="1" ht="19.5" customHeight="1">
      <c r="A19" s="6" t="s">
        <v>42</v>
      </c>
      <c r="B19" s="7" t="str">
        <f>"朱婷婷"</f>
        <v>朱婷婷</v>
      </c>
      <c r="C19" s="7" t="str">
        <f t="shared" si="4"/>
        <v>女</v>
      </c>
      <c r="D19" s="7" t="str">
        <f>"汉族"</f>
        <v>汉族</v>
      </c>
      <c r="E19" s="7" t="str">
        <f>"202110040106"</f>
        <v>202110040106</v>
      </c>
      <c r="F19" s="7" t="s">
        <v>14</v>
      </c>
      <c r="G19" s="7" t="s">
        <v>43</v>
      </c>
      <c r="H19" s="8" t="s">
        <v>12</v>
      </c>
    </row>
    <row r="20" spans="1:8" s="1" customFormat="1" ht="19.5" customHeight="1">
      <c r="A20" s="6" t="s">
        <v>44</v>
      </c>
      <c r="B20" s="7" t="str">
        <f>"罗璐璐"</f>
        <v>罗璐璐</v>
      </c>
      <c r="C20" s="7" t="str">
        <f t="shared" si="4"/>
        <v>女</v>
      </c>
      <c r="D20" s="7" t="str">
        <f>"汉族"</f>
        <v>汉族</v>
      </c>
      <c r="E20" s="7" t="str">
        <f>"202101021104"</f>
        <v>202101021104</v>
      </c>
      <c r="F20" s="7" t="s">
        <v>14</v>
      </c>
      <c r="G20" s="7" t="s">
        <v>41</v>
      </c>
      <c r="H20" s="8" t="s">
        <v>12</v>
      </c>
    </row>
    <row r="21" spans="1:8" s="1" customFormat="1" ht="19.5" customHeight="1">
      <c r="A21" s="6" t="s">
        <v>45</v>
      </c>
      <c r="B21" s="7" t="str">
        <f>"孙琪"</f>
        <v>孙琪</v>
      </c>
      <c r="C21" s="7" t="str">
        <f t="shared" si="4"/>
        <v>女</v>
      </c>
      <c r="D21" s="7" t="str">
        <f>"汉族"</f>
        <v>汉族</v>
      </c>
      <c r="E21" s="7" t="str">
        <f>"202141042904"</f>
        <v>202141042904</v>
      </c>
      <c r="F21" s="7" t="s">
        <v>23</v>
      </c>
      <c r="G21" s="7" t="s">
        <v>28</v>
      </c>
      <c r="H21" s="8" t="s">
        <v>12</v>
      </c>
    </row>
    <row r="22" spans="1:8" s="1" customFormat="1" ht="19.5" customHeight="1">
      <c r="A22" s="6" t="s">
        <v>46</v>
      </c>
      <c r="B22" s="7" t="str">
        <f>"吴茵"</f>
        <v>吴茵</v>
      </c>
      <c r="C22" s="7" t="str">
        <f t="shared" si="4"/>
        <v>女</v>
      </c>
      <c r="D22" s="7" t="str">
        <f>"汉族"</f>
        <v>汉族</v>
      </c>
      <c r="E22" s="7" t="str">
        <f>"202140042726"</f>
        <v>202140042726</v>
      </c>
      <c r="F22" s="7" t="s">
        <v>23</v>
      </c>
      <c r="G22" s="7" t="s">
        <v>23</v>
      </c>
      <c r="H22" s="8" t="s">
        <v>12</v>
      </c>
    </row>
    <row r="23" spans="1:8" s="1" customFormat="1" ht="19.5" customHeight="1">
      <c r="A23" s="6" t="s">
        <v>47</v>
      </c>
      <c r="B23" s="7" t="str">
        <f>"高滢洁"</f>
        <v>高滢洁</v>
      </c>
      <c r="C23" s="7" t="str">
        <f t="shared" si="4"/>
        <v>女</v>
      </c>
      <c r="D23" s="7" t="str">
        <f>"汉族"</f>
        <v>汉族</v>
      </c>
      <c r="E23" s="7" t="str">
        <f>"202141042905"</f>
        <v>202141042905</v>
      </c>
      <c r="F23" s="7" t="s">
        <v>23</v>
      </c>
      <c r="G23" s="7" t="s">
        <v>28</v>
      </c>
      <c r="H23" s="8" t="s">
        <v>12</v>
      </c>
    </row>
    <row r="24" spans="1:8" ht="19.5" customHeight="1">
      <c r="A24" s="6" t="s">
        <v>48</v>
      </c>
      <c r="B24" s="7" t="str">
        <f>"张慧"</f>
        <v>张慧</v>
      </c>
      <c r="C24" s="7" t="str">
        <f t="shared" si="4"/>
        <v>女</v>
      </c>
      <c r="D24" s="7" t="str">
        <f aca="true" t="shared" si="5" ref="D24:D29">"汉族"</f>
        <v>汉族</v>
      </c>
      <c r="E24" s="7" t="str">
        <f>"202140042529"</f>
        <v>202140042529</v>
      </c>
      <c r="F24" s="7" t="s">
        <v>23</v>
      </c>
      <c r="G24" s="7" t="s">
        <v>23</v>
      </c>
      <c r="H24" s="8" t="s">
        <v>12</v>
      </c>
    </row>
    <row r="25" spans="1:8" s="1" customFormat="1" ht="19.5" customHeight="1">
      <c r="A25" s="6" t="s">
        <v>49</v>
      </c>
      <c r="B25" s="7" t="str">
        <f>"李希文"</f>
        <v>李希文</v>
      </c>
      <c r="C25" s="7" t="str">
        <f t="shared" si="4"/>
        <v>女</v>
      </c>
      <c r="D25" s="7" t="str">
        <f t="shared" si="5"/>
        <v>汉族</v>
      </c>
      <c r="E25" s="7" t="str">
        <f>"202105022503"</f>
        <v>202105022503</v>
      </c>
      <c r="F25" s="7" t="s">
        <v>14</v>
      </c>
      <c r="G25" s="7" t="s">
        <v>50</v>
      </c>
      <c r="H25" s="8" t="s">
        <v>12</v>
      </c>
    </row>
    <row r="26" spans="1:8" s="1" customFormat="1" ht="19.5" customHeight="1">
      <c r="A26" s="6" t="s">
        <v>51</v>
      </c>
      <c r="B26" s="7" t="str">
        <f>"粟洋"</f>
        <v>粟洋</v>
      </c>
      <c r="C26" s="7" t="str">
        <f t="shared" si="4"/>
        <v>女</v>
      </c>
      <c r="D26" s="7" t="str">
        <f t="shared" si="5"/>
        <v>汉族</v>
      </c>
      <c r="E26" s="7" t="str">
        <f>"202141043006"</f>
        <v>202141043006</v>
      </c>
      <c r="F26" s="7" t="s">
        <v>23</v>
      </c>
      <c r="G26" s="7" t="s">
        <v>28</v>
      </c>
      <c r="H26" s="8" t="s">
        <v>12</v>
      </c>
    </row>
    <row r="27" spans="1:8" s="1" customFormat="1" ht="19.5" customHeight="1">
      <c r="A27" s="6" t="s">
        <v>52</v>
      </c>
      <c r="B27" s="7" t="str">
        <f>"王敏"</f>
        <v>王敏</v>
      </c>
      <c r="C27" s="7" t="str">
        <f t="shared" si="4"/>
        <v>女</v>
      </c>
      <c r="D27" s="7" t="str">
        <f t="shared" si="5"/>
        <v>汉族</v>
      </c>
      <c r="E27" s="7" t="str">
        <f>"202109023206"</f>
        <v>202109023206</v>
      </c>
      <c r="F27" s="7" t="s">
        <v>14</v>
      </c>
      <c r="G27" s="7" t="s">
        <v>26</v>
      </c>
      <c r="H27" s="8" t="s">
        <v>12</v>
      </c>
    </row>
    <row r="28" spans="1:8" s="1" customFormat="1" ht="19.5" customHeight="1">
      <c r="A28" s="6" t="s">
        <v>53</v>
      </c>
      <c r="B28" s="7" t="str">
        <f>"唐鸿景"</f>
        <v>唐鸿景</v>
      </c>
      <c r="C28" s="7" t="str">
        <f t="shared" si="4"/>
        <v>女</v>
      </c>
      <c r="D28" s="7" t="str">
        <f t="shared" si="5"/>
        <v>汉族</v>
      </c>
      <c r="E28" s="7" t="str">
        <f>"202106022622"</f>
        <v>202106022622</v>
      </c>
      <c r="F28" s="7" t="s">
        <v>14</v>
      </c>
      <c r="G28" s="7" t="s">
        <v>54</v>
      </c>
      <c r="H28" s="8" t="s">
        <v>12</v>
      </c>
    </row>
    <row r="29" spans="1:8" s="1" customFormat="1" ht="19.5" customHeight="1">
      <c r="A29" s="6" t="s">
        <v>55</v>
      </c>
      <c r="B29" s="7" t="str">
        <f>"曾丽"</f>
        <v>曾丽</v>
      </c>
      <c r="C29" s="7" t="str">
        <f t="shared" si="4"/>
        <v>女</v>
      </c>
      <c r="D29" s="7" t="str">
        <f t="shared" si="5"/>
        <v>汉族</v>
      </c>
      <c r="E29" s="7" t="str">
        <f>"202104034417"</f>
        <v>202104034417</v>
      </c>
      <c r="F29" s="7" t="s">
        <v>14</v>
      </c>
      <c r="G29" s="7" t="s">
        <v>39</v>
      </c>
      <c r="H29" s="8" t="s">
        <v>12</v>
      </c>
    </row>
    <row r="30" spans="1:8" s="1" customFormat="1" ht="19.5" customHeight="1">
      <c r="A30" s="6" t="s">
        <v>56</v>
      </c>
      <c r="B30" s="9" t="s">
        <v>57</v>
      </c>
      <c r="C30" s="9" t="s">
        <v>58</v>
      </c>
      <c r="D30" s="9" t="s">
        <v>59</v>
      </c>
      <c r="E30" s="9" t="s">
        <v>60</v>
      </c>
      <c r="F30" s="9" t="s">
        <v>17</v>
      </c>
      <c r="G30" s="9" t="s">
        <v>41</v>
      </c>
      <c r="H30" s="8" t="s">
        <v>12</v>
      </c>
    </row>
    <row r="31" spans="1:8" s="1" customFormat="1" ht="19.5" customHeight="1">
      <c r="A31" s="6" t="s">
        <v>61</v>
      </c>
      <c r="B31" s="9" t="s">
        <v>62</v>
      </c>
      <c r="C31" s="9" t="s">
        <v>58</v>
      </c>
      <c r="D31" s="9" t="s">
        <v>59</v>
      </c>
      <c r="E31" s="9" t="s">
        <v>63</v>
      </c>
      <c r="F31" s="9" t="s">
        <v>17</v>
      </c>
      <c r="G31" s="9" t="s">
        <v>41</v>
      </c>
      <c r="H31" s="8" t="s">
        <v>12</v>
      </c>
    </row>
    <row r="32" spans="1:8" s="1" customFormat="1" ht="19.5" customHeight="1">
      <c r="A32" s="6" t="s">
        <v>64</v>
      </c>
      <c r="B32" s="9" t="s">
        <v>65</v>
      </c>
      <c r="C32" s="9" t="s">
        <v>58</v>
      </c>
      <c r="D32" s="9" t="s">
        <v>59</v>
      </c>
      <c r="E32" s="9" t="s">
        <v>66</v>
      </c>
      <c r="F32" s="9" t="s">
        <v>17</v>
      </c>
      <c r="G32" s="9" t="s">
        <v>41</v>
      </c>
      <c r="H32" s="8" t="s">
        <v>12</v>
      </c>
    </row>
    <row r="33" spans="1:8" s="1" customFormat="1" ht="19.5" customHeight="1">
      <c r="A33" s="6" t="s">
        <v>67</v>
      </c>
      <c r="B33" s="7" t="str">
        <f>"曾亚男"</f>
        <v>曾亚男</v>
      </c>
      <c r="C33" s="7" t="str">
        <f aca="true" t="shared" si="6" ref="C33:C43">"女"</f>
        <v>女</v>
      </c>
      <c r="D33" s="7" t="str">
        <f aca="true" t="shared" si="7" ref="D33:D43">"汉族"</f>
        <v>汉族</v>
      </c>
      <c r="E33" s="7" t="str">
        <f>"202118031425"</f>
        <v>202118031425</v>
      </c>
      <c r="F33" s="7" t="s">
        <v>17</v>
      </c>
      <c r="G33" s="7" t="s">
        <v>39</v>
      </c>
      <c r="H33" s="8" t="s">
        <v>12</v>
      </c>
    </row>
    <row r="34" spans="1:8" s="1" customFormat="1" ht="19.5" customHeight="1">
      <c r="A34" s="6" t="s">
        <v>68</v>
      </c>
      <c r="B34" s="9" t="s">
        <v>69</v>
      </c>
      <c r="C34" s="9" t="s">
        <v>58</v>
      </c>
      <c r="D34" s="9" t="s">
        <v>59</v>
      </c>
      <c r="E34" s="9" t="s">
        <v>70</v>
      </c>
      <c r="F34" s="9" t="s">
        <v>17</v>
      </c>
      <c r="G34" s="9" t="s">
        <v>36</v>
      </c>
      <c r="H34" s="8" t="s">
        <v>12</v>
      </c>
    </row>
    <row r="35" spans="1:8" s="1" customFormat="1" ht="19.5" customHeight="1">
      <c r="A35" s="6" t="s">
        <v>71</v>
      </c>
      <c r="B35" s="9" t="s">
        <v>72</v>
      </c>
      <c r="C35" s="9" t="s">
        <v>58</v>
      </c>
      <c r="D35" s="9" t="s">
        <v>59</v>
      </c>
      <c r="E35" s="9" t="s">
        <v>73</v>
      </c>
      <c r="F35" s="9" t="s">
        <v>17</v>
      </c>
      <c r="G35" s="9" t="s">
        <v>36</v>
      </c>
      <c r="H35" s="8" t="s">
        <v>12</v>
      </c>
    </row>
    <row r="36" spans="1:8" s="1" customFormat="1" ht="19.5" customHeight="1">
      <c r="A36" s="6" t="s">
        <v>74</v>
      </c>
      <c r="B36" s="7" t="str">
        <f>"于湘杰"</f>
        <v>于湘杰</v>
      </c>
      <c r="C36" s="7" t="str">
        <f t="shared" si="6"/>
        <v>女</v>
      </c>
      <c r="D36" s="7" t="str">
        <f>"土家族"</f>
        <v>土家族</v>
      </c>
      <c r="E36" s="7" t="str">
        <f>"202117031020"</f>
        <v>202117031020</v>
      </c>
      <c r="F36" s="7" t="s">
        <v>17</v>
      </c>
      <c r="G36" s="7" t="s">
        <v>75</v>
      </c>
      <c r="H36" s="8" t="s">
        <v>12</v>
      </c>
    </row>
    <row r="37" spans="1:8" s="1" customFormat="1" ht="19.5" customHeight="1">
      <c r="A37" s="6" t="s">
        <v>76</v>
      </c>
      <c r="B37" s="7" t="str">
        <f>"王媛"</f>
        <v>王媛</v>
      </c>
      <c r="C37" s="7" t="str">
        <f t="shared" si="6"/>
        <v>女</v>
      </c>
      <c r="D37" s="7" t="str">
        <f t="shared" si="7"/>
        <v>汉族</v>
      </c>
      <c r="E37" s="7" t="str">
        <f>"202117031227"</f>
        <v>202117031227</v>
      </c>
      <c r="F37" s="7" t="s">
        <v>17</v>
      </c>
      <c r="G37" s="7" t="s">
        <v>75</v>
      </c>
      <c r="H37" s="8" t="s">
        <v>12</v>
      </c>
    </row>
    <row r="38" spans="1:8" ht="19.5" customHeight="1">
      <c r="A38" s="6" t="s">
        <v>77</v>
      </c>
      <c r="B38" s="7" t="str">
        <f>"肖娟"</f>
        <v>肖娟</v>
      </c>
      <c r="C38" s="7" t="str">
        <f t="shared" si="6"/>
        <v>女</v>
      </c>
      <c r="D38" s="7" t="str">
        <f t="shared" si="7"/>
        <v>汉族</v>
      </c>
      <c r="E38" s="7" t="str">
        <f>"202117030517"</f>
        <v>202117030517</v>
      </c>
      <c r="F38" s="7" t="s">
        <v>17</v>
      </c>
      <c r="G38" s="7" t="s">
        <v>75</v>
      </c>
      <c r="H38" s="8" t="s">
        <v>12</v>
      </c>
    </row>
    <row r="39" spans="1:8" ht="19.5" customHeight="1">
      <c r="A39" s="6" t="s">
        <v>78</v>
      </c>
      <c r="B39" s="7" t="str">
        <f>"王珍"</f>
        <v>王珍</v>
      </c>
      <c r="C39" s="7" t="str">
        <f t="shared" si="6"/>
        <v>女</v>
      </c>
      <c r="D39" s="7" t="str">
        <f t="shared" si="7"/>
        <v>汉族</v>
      </c>
      <c r="E39" s="7" t="str">
        <f>"202118031511"</f>
        <v>202118031511</v>
      </c>
      <c r="F39" s="7" t="s">
        <v>17</v>
      </c>
      <c r="G39" s="7" t="s">
        <v>39</v>
      </c>
      <c r="H39" s="8" t="s">
        <v>12</v>
      </c>
    </row>
    <row r="40" spans="1:8" s="1" customFormat="1" ht="19.5" customHeight="1">
      <c r="A40" s="6" t="s">
        <v>79</v>
      </c>
      <c r="B40" s="7" t="str">
        <f>"张晶"</f>
        <v>张晶</v>
      </c>
      <c r="C40" s="7" t="str">
        <f t="shared" si="6"/>
        <v>女</v>
      </c>
      <c r="D40" s="7" t="str">
        <f t="shared" si="7"/>
        <v>汉族</v>
      </c>
      <c r="E40" s="7" t="str">
        <f>"202124041521"</f>
        <v>202124041521</v>
      </c>
      <c r="F40" s="7" t="s">
        <v>17</v>
      </c>
      <c r="G40" s="7" t="s">
        <v>80</v>
      </c>
      <c r="H40" s="8" t="s">
        <v>12</v>
      </c>
    </row>
    <row r="41" spans="1:8" ht="19.5" customHeight="1">
      <c r="A41" s="6" t="s">
        <v>81</v>
      </c>
      <c r="B41" s="7" t="str">
        <f>"黄婷"</f>
        <v>黄婷</v>
      </c>
      <c r="C41" s="7" t="str">
        <f t="shared" si="6"/>
        <v>女</v>
      </c>
      <c r="D41" s="7" t="str">
        <f t="shared" si="7"/>
        <v>汉族</v>
      </c>
      <c r="E41" s="7" t="str">
        <f>"202125022902"</f>
        <v>202125022902</v>
      </c>
      <c r="F41" s="7" t="s">
        <v>17</v>
      </c>
      <c r="G41" s="7" t="s">
        <v>21</v>
      </c>
      <c r="H41" s="8" t="s">
        <v>12</v>
      </c>
    </row>
    <row r="42" spans="1:8" ht="19.5" customHeight="1">
      <c r="A42" s="6" t="s">
        <v>82</v>
      </c>
      <c r="B42" s="7" t="str">
        <f>"王文婷"</f>
        <v>王文婷</v>
      </c>
      <c r="C42" s="7" t="str">
        <f t="shared" si="6"/>
        <v>女</v>
      </c>
      <c r="D42" s="7" t="str">
        <f t="shared" si="7"/>
        <v>汉族</v>
      </c>
      <c r="E42" s="7" t="str">
        <f>"202125022911"</f>
        <v>202125022911</v>
      </c>
      <c r="F42" s="7" t="s">
        <v>17</v>
      </c>
      <c r="G42" s="7" t="s">
        <v>21</v>
      </c>
      <c r="H42" s="8" t="s">
        <v>12</v>
      </c>
    </row>
    <row r="43" spans="1:8" s="1" customFormat="1" ht="19.5" customHeight="1">
      <c r="A43" s="6" t="s">
        <v>83</v>
      </c>
      <c r="B43" s="7" t="str">
        <f>"旷明凤"</f>
        <v>旷明凤</v>
      </c>
      <c r="C43" s="7" t="str">
        <f t="shared" si="6"/>
        <v>女</v>
      </c>
      <c r="D43" s="7" t="str">
        <f t="shared" si="7"/>
        <v>汉族</v>
      </c>
      <c r="E43" s="7" t="str">
        <f>"202126023014"</f>
        <v>202126023014</v>
      </c>
      <c r="F43" s="7" t="s">
        <v>17</v>
      </c>
      <c r="G43" s="7" t="s">
        <v>26</v>
      </c>
      <c r="H43" s="8" t="s">
        <v>12</v>
      </c>
    </row>
    <row r="44" spans="1:8" s="1" customFormat="1" ht="19.5" customHeight="1">
      <c r="A44" s="6" t="s">
        <v>84</v>
      </c>
      <c r="B44" s="9" t="s">
        <v>85</v>
      </c>
      <c r="C44" s="9" t="s">
        <v>58</v>
      </c>
      <c r="D44" s="9" t="s">
        <v>59</v>
      </c>
      <c r="E44" s="9" t="s">
        <v>86</v>
      </c>
      <c r="F44" s="9" t="s">
        <v>10</v>
      </c>
      <c r="G44" s="9" t="s">
        <v>41</v>
      </c>
      <c r="H44" s="8" t="s">
        <v>12</v>
      </c>
    </row>
    <row r="45" spans="1:8" s="1" customFormat="1" ht="19.5" customHeight="1">
      <c r="A45" s="6" t="s">
        <v>87</v>
      </c>
      <c r="B45" s="9" t="s">
        <v>88</v>
      </c>
      <c r="C45" s="9" t="s">
        <v>58</v>
      </c>
      <c r="D45" s="9" t="s">
        <v>59</v>
      </c>
      <c r="E45" s="9" t="s">
        <v>89</v>
      </c>
      <c r="F45" s="9" t="s">
        <v>10</v>
      </c>
      <c r="G45" s="9" t="s">
        <v>41</v>
      </c>
      <c r="H45" s="8" t="s">
        <v>12</v>
      </c>
    </row>
    <row r="46" spans="1:8" s="1" customFormat="1" ht="19.5" customHeight="1">
      <c r="A46" s="6" t="s">
        <v>90</v>
      </c>
      <c r="B46" s="9" t="s">
        <v>91</v>
      </c>
      <c r="C46" s="9" t="s">
        <v>58</v>
      </c>
      <c r="D46" s="9" t="s">
        <v>59</v>
      </c>
      <c r="E46" s="9" t="s">
        <v>92</v>
      </c>
      <c r="F46" s="9" t="s">
        <v>10</v>
      </c>
      <c r="G46" s="9" t="s">
        <v>41</v>
      </c>
      <c r="H46" s="8" t="s">
        <v>12</v>
      </c>
    </row>
    <row r="47" spans="1:8" ht="19.5" customHeight="1">
      <c r="A47" s="6" t="s">
        <v>93</v>
      </c>
      <c r="B47" s="9" t="s">
        <v>94</v>
      </c>
      <c r="C47" s="9" t="s">
        <v>58</v>
      </c>
      <c r="D47" s="9" t="s">
        <v>59</v>
      </c>
      <c r="E47" s="9" t="s">
        <v>95</v>
      </c>
      <c r="F47" s="9" t="s">
        <v>10</v>
      </c>
      <c r="G47" s="9" t="s">
        <v>41</v>
      </c>
      <c r="H47" s="8" t="s">
        <v>12</v>
      </c>
    </row>
    <row r="48" spans="1:8" s="1" customFormat="1" ht="19.5" customHeight="1">
      <c r="A48" s="6" t="s">
        <v>96</v>
      </c>
      <c r="B48" s="9" t="s">
        <v>97</v>
      </c>
      <c r="C48" s="9" t="s">
        <v>58</v>
      </c>
      <c r="D48" s="9" t="s">
        <v>59</v>
      </c>
      <c r="E48" s="9" t="s">
        <v>98</v>
      </c>
      <c r="F48" s="9" t="s">
        <v>10</v>
      </c>
      <c r="G48" s="9" t="s">
        <v>41</v>
      </c>
      <c r="H48" s="8" t="s">
        <v>12</v>
      </c>
    </row>
    <row r="49" spans="1:8" s="1" customFormat="1" ht="19.5" customHeight="1">
      <c r="A49" s="6" t="s">
        <v>99</v>
      </c>
      <c r="B49" s="7" t="str">
        <f>"胡嵩巍"</f>
        <v>胡嵩巍</v>
      </c>
      <c r="C49" s="7" t="str">
        <f>"男"</f>
        <v>男</v>
      </c>
      <c r="D49" s="7" t="str">
        <f>"汉族"</f>
        <v>汉族</v>
      </c>
      <c r="E49" s="7" t="str">
        <f>"202129032225"</f>
        <v>202129032225</v>
      </c>
      <c r="F49" s="7" t="s">
        <v>10</v>
      </c>
      <c r="G49" s="7" t="s">
        <v>75</v>
      </c>
      <c r="H49" s="8" t="s">
        <v>12</v>
      </c>
    </row>
    <row r="50" spans="1:8" s="1" customFormat="1" ht="19.5" customHeight="1">
      <c r="A50" s="6" t="s">
        <v>100</v>
      </c>
      <c r="B50" s="7" t="str">
        <f>"朱时方"</f>
        <v>朱时方</v>
      </c>
      <c r="C50" s="7" t="str">
        <f>"男"</f>
        <v>男</v>
      </c>
      <c r="D50" s="7" t="str">
        <f>"苗族"</f>
        <v>苗族</v>
      </c>
      <c r="E50" s="7" t="str">
        <f>"202103034311"</f>
        <v>202103034311</v>
      </c>
      <c r="F50" s="7" t="s">
        <v>14</v>
      </c>
      <c r="G50" s="7" t="s">
        <v>75</v>
      </c>
      <c r="H50" s="8" t="s">
        <v>12</v>
      </c>
    </row>
    <row r="51" spans="1:8" s="1" customFormat="1" ht="19.5" customHeight="1">
      <c r="A51" s="6" t="s">
        <v>101</v>
      </c>
      <c r="B51" s="9" t="s">
        <v>102</v>
      </c>
      <c r="C51" s="9" t="s">
        <v>58</v>
      </c>
      <c r="D51" s="9" t="s">
        <v>59</v>
      </c>
      <c r="E51" s="9" t="s">
        <v>103</v>
      </c>
      <c r="F51" s="9" t="s">
        <v>10</v>
      </c>
      <c r="G51" s="9" t="s">
        <v>41</v>
      </c>
      <c r="H51" s="8" t="s">
        <v>12</v>
      </c>
    </row>
    <row r="52" spans="1:8" s="1" customFormat="1" ht="19.5" customHeight="1">
      <c r="A52" s="6" t="s">
        <v>104</v>
      </c>
      <c r="B52" s="9" t="s">
        <v>105</v>
      </c>
      <c r="C52" s="9" t="s">
        <v>58</v>
      </c>
      <c r="D52" s="9" t="s">
        <v>59</v>
      </c>
      <c r="E52" s="9" t="s">
        <v>106</v>
      </c>
      <c r="F52" s="9" t="s">
        <v>10</v>
      </c>
      <c r="G52" s="9" t="s">
        <v>36</v>
      </c>
      <c r="H52" s="8" t="s">
        <v>12</v>
      </c>
    </row>
    <row r="53" spans="1:8" s="1" customFormat="1" ht="19.5" customHeight="1">
      <c r="A53" s="6" t="s">
        <v>107</v>
      </c>
      <c r="B53" s="9" t="s">
        <v>108</v>
      </c>
      <c r="C53" s="9" t="s">
        <v>58</v>
      </c>
      <c r="D53" s="9" t="s">
        <v>59</v>
      </c>
      <c r="E53" s="9" t="s">
        <v>109</v>
      </c>
      <c r="F53" s="9" t="s">
        <v>10</v>
      </c>
      <c r="G53" s="9" t="s">
        <v>36</v>
      </c>
      <c r="H53" s="8" t="s">
        <v>12</v>
      </c>
    </row>
    <row r="54" spans="1:8" s="1" customFormat="1" ht="19.5" customHeight="1">
      <c r="A54" s="6" t="s">
        <v>110</v>
      </c>
      <c r="B54" s="9" t="s">
        <v>111</v>
      </c>
      <c r="C54" s="9" t="s">
        <v>58</v>
      </c>
      <c r="D54" s="9" t="s">
        <v>59</v>
      </c>
      <c r="E54" s="9" t="s">
        <v>112</v>
      </c>
      <c r="F54" s="9" t="s">
        <v>10</v>
      </c>
      <c r="G54" s="9" t="s">
        <v>36</v>
      </c>
      <c r="H54" s="8" t="s">
        <v>12</v>
      </c>
    </row>
    <row r="55" spans="1:8" s="1" customFormat="1" ht="19.5" customHeight="1">
      <c r="A55" s="6" t="s">
        <v>113</v>
      </c>
      <c r="B55" s="9" t="s">
        <v>114</v>
      </c>
      <c r="C55" s="9" t="s">
        <v>58</v>
      </c>
      <c r="D55" s="9" t="s">
        <v>59</v>
      </c>
      <c r="E55" s="9" t="s">
        <v>115</v>
      </c>
      <c r="F55" s="9" t="s">
        <v>10</v>
      </c>
      <c r="G55" s="9" t="s">
        <v>36</v>
      </c>
      <c r="H55" s="8" t="s">
        <v>12</v>
      </c>
    </row>
    <row r="56" spans="1:8" s="1" customFormat="1" ht="19.5" customHeight="1">
      <c r="A56" s="6" t="s">
        <v>116</v>
      </c>
      <c r="B56" s="7" t="str">
        <f>"邓燕华"</f>
        <v>邓燕华</v>
      </c>
      <c r="C56" s="7" t="str">
        <f aca="true" t="shared" si="8" ref="C56:C66">"女"</f>
        <v>女</v>
      </c>
      <c r="D56" s="7" t="str">
        <f aca="true" t="shared" si="9" ref="D56:D66">"汉族"</f>
        <v>汉族</v>
      </c>
      <c r="E56" s="7" t="str">
        <f>"202114040207"</f>
        <v>202114040207</v>
      </c>
      <c r="F56" s="7" t="s">
        <v>38</v>
      </c>
      <c r="G56" s="7" t="s">
        <v>43</v>
      </c>
      <c r="H56" s="8" t="s">
        <v>12</v>
      </c>
    </row>
    <row r="57" spans="1:8" s="1" customFormat="1" ht="19.5" customHeight="1">
      <c r="A57" s="6" t="s">
        <v>117</v>
      </c>
      <c r="B57" s="9" t="s">
        <v>118</v>
      </c>
      <c r="C57" s="9" t="s">
        <v>58</v>
      </c>
      <c r="D57" s="9" t="s">
        <v>119</v>
      </c>
      <c r="E57" s="9" t="s">
        <v>120</v>
      </c>
      <c r="F57" s="9" t="s">
        <v>17</v>
      </c>
      <c r="G57" s="9" t="s">
        <v>36</v>
      </c>
      <c r="H57" s="8" t="s">
        <v>12</v>
      </c>
    </row>
    <row r="58" spans="1:8" s="1" customFormat="1" ht="19.5" customHeight="1">
      <c r="A58" s="6" t="s">
        <v>121</v>
      </c>
      <c r="B58" s="7" t="str">
        <f>"罗娜"</f>
        <v>罗娜</v>
      </c>
      <c r="C58" s="7" t="str">
        <f t="shared" si="8"/>
        <v>女</v>
      </c>
      <c r="D58" s="7" t="str">
        <f t="shared" si="9"/>
        <v>汉族</v>
      </c>
      <c r="E58" s="7" t="str">
        <f>"202132022323"</f>
        <v>202132022323</v>
      </c>
      <c r="F58" s="7" t="s">
        <v>10</v>
      </c>
      <c r="G58" s="7" t="s">
        <v>54</v>
      </c>
      <c r="H58" s="8" t="s">
        <v>12</v>
      </c>
    </row>
    <row r="59" spans="1:8" s="1" customFormat="1" ht="19.5" customHeight="1">
      <c r="A59" s="6" t="s">
        <v>122</v>
      </c>
      <c r="B59" s="7" t="str">
        <f>"潘懿星"</f>
        <v>潘懿星</v>
      </c>
      <c r="C59" s="7" t="str">
        <f t="shared" si="8"/>
        <v>女</v>
      </c>
      <c r="D59" s="7" t="str">
        <f t="shared" si="9"/>
        <v>汉族</v>
      </c>
      <c r="E59" s="7" t="str">
        <f>"202133041002"</f>
        <v>202133041002</v>
      </c>
      <c r="F59" s="7" t="s">
        <v>10</v>
      </c>
      <c r="G59" s="7" t="s">
        <v>123</v>
      </c>
      <c r="H59" s="8" t="s">
        <v>12</v>
      </c>
    </row>
    <row r="60" spans="1:8" s="1" customFormat="1" ht="19.5" customHeight="1">
      <c r="A60" s="6" t="s">
        <v>124</v>
      </c>
      <c r="B60" s="7" t="str">
        <f>"唐源"</f>
        <v>唐源</v>
      </c>
      <c r="C60" s="7" t="str">
        <f t="shared" si="8"/>
        <v>女</v>
      </c>
      <c r="D60" s="7" t="str">
        <f t="shared" si="9"/>
        <v>汉族</v>
      </c>
      <c r="E60" s="7" t="str">
        <f>"202130033513"</f>
        <v>202130033513</v>
      </c>
      <c r="F60" s="7" t="s">
        <v>10</v>
      </c>
      <c r="G60" s="7" t="s">
        <v>39</v>
      </c>
      <c r="H60" s="8" t="s">
        <v>12</v>
      </c>
    </row>
    <row r="61" spans="1:8" s="1" customFormat="1" ht="19.5" customHeight="1">
      <c r="A61" s="6" t="s">
        <v>125</v>
      </c>
      <c r="B61" s="7" t="str">
        <f>"邓满姣"</f>
        <v>邓满姣</v>
      </c>
      <c r="C61" s="7" t="str">
        <f t="shared" si="8"/>
        <v>女</v>
      </c>
      <c r="D61" s="7" t="str">
        <f t="shared" si="9"/>
        <v>汉族</v>
      </c>
      <c r="E61" s="7" t="str">
        <f>"202130033703"</f>
        <v>202130033703</v>
      </c>
      <c r="F61" s="7" t="s">
        <v>10</v>
      </c>
      <c r="G61" s="7" t="s">
        <v>39</v>
      </c>
      <c r="H61" s="8" t="s">
        <v>12</v>
      </c>
    </row>
    <row r="62" spans="1:8" s="1" customFormat="1" ht="19.5" customHeight="1">
      <c r="A62" s="6" t="s">
        <v>126</v>
      </c>
      <c r="B62" s="7" t="str">
        <f>"伍慧玲"</f>
        <v>伍慧玲</v>
      </c>
      <c r="C62" s="7" t="str">
        <f t="shared" si="8"/>
        <v>女</v>
      </c>
      <c r="D62" s="7" t="str">
        <f t="shared" si="9"/>
        <v>汉族</v>
      </c>
      <c r="E62" s="7" t="str">
        <f>"202131021804"</f>
        <v>202131021804</v>
      </c>
      <c r="F62" s="7" t="s">
        <v>10</v>
      </c>
      <c r="G62" s="7" t="s">
        <v>50</v>
      </c>
      <c r="H62" s="8" t="s">
        <v>12</v>
      </c>
    </row>
    <row r="63" spans="1:8" s="1" customFormat="1" ht="19.5" customHeight="1">
      <c r="A63" s="6" t="s">
        <v>127</v>
      </c>
      <c r="B63" s="7" t="str">
        <f>"罗虹"</f>
        <v>罗虹</v>
      </c>
      <c r="C63" s="7" t="str">
        <f t="shared" si="8"/>
        <v>女</v>
      </c>
      <c r="D63" s="7" t="str">
        <f t="shared" si="9"/>
        <v>汉族</v>
      </c>
      <c r="E63" s="7" t="str">
        <f>"202136041623"</f>
        <v>202136041623</v>
      </c>
      <c r="F63" s="7" t="s">
        <v>10</v>
      </c>
      <c r="G63" s="7" t="s">
        <v>31</v>
      </c>
      <c r="H63" s="8" t="s">
        <v>12</v>
      </c>
    </row>
    <row r="64" spans="1:8" s="1" customFormat="1" ht="19.5" customHeight="1">
      <c r="A64" s="6" t="s">
        <v>128</v>
      </c>
      <c r="B64" s="7" t="str">
        <f>"简香平"</f>
        <v>简香平</v>
      </c>
      <c r="C64" s="7" t="str">
        <f t="shared" si="8"/>
        <v>女</v>
      </c>
      <c r="D64" s="7" t="str">
        <f t="shared" si="9"/>
        <v>汉族</v>
      </c>
      <c r="E64" s="7" t="str">
        <f>"202130033816"</f>
        <v>202130033816</v>
      </c>
      <c r="F64" s="7" t="s">
        <v>10</v>
      </c>
      <c r="G64" s="7" t="s">
        <v>39</v>
      </c>
      <c r="H64" s="8" t="s">
        <v>12</v>
      </c>
    </row>
    <row r="65" spans="1:8" s="1" customFormat="1" ht="19.5" customHeight="1">
      <c r="A65" s="6" t="s">
        <v>129</v>
      </c>
      <c r="B65" s="7" t="str">
        <f>"郑梅芳"</f>
        <v>郑梅芳</v>
      </c>
      <c r="C65" s="7" t="str">
        <f t="shared" si="8"/>
        <v>女</v>
      </c>
      <c r="D65" s="7" t="str">
        <f t="shared" si="9"/>
        <v>汉族</v>
      </c>
      <c r="E65" s="7" t="str">
        <f>"202137041809"</f>
        <v>202137041809</v>
      </c>
      <c r="F65" s="7" t="s">
        <v>10</v>
      </c>
      <c r="G65" s="7" t="s">
        <v>80</v>
      </c>
      <c r="H65" s="8" t="s">
        <v>12</v>
      </c>
    </row>
    <row r="66" spans="1:8" s="1" customFormat="1" ht="19.5" customHeight="1">
      <c r="A66" s="6" t="s">
        <v>130</v>
      </c>
      <c r="B66" s="7" t="str">
        <f>"阳艾令"</f>
        <v>阳艾令</v>
      </c>
      <c r="C66" s="7" t="str">
        <f t="shared" si="8"/>
        <v>女</v>
      </c>
      <c r="D66" s="7" t="str">
        <f t="shared" si="9"/>
        <v>汉族</v>
      </c>
      <c r="E66" s="7" t="str">
        <f>"202130033718"</f>
        <v>202130033718</v>
      </c>
      <c r="F66" s="7" t="s">
        <v>10</v>
      </c>
      <c r="G66" s="7" t="s">
        <v>39</v>
      </c>
      <c r="H66" s="8" t="s">
        <v>12</v>
      </c>
    </row>
    <row r="67" spans="1:8" s="1" customFormat="1" ht="19.5" customHeight="1">
      <c r="A67" s="6" t="s">
        <v>131</v>
      </c>
      <c r="B67" s="9" t="s">
        <v>132</v>
      </c>
      <c r="C67" s="9" t="s">
        <v>58</v>
      </c>
      <c r="D67" s="9" t="s">
        <v>59</v>
      </c>
      <c r="E67" s="9" t="s">
        <v>133</v>
      </c>
      <c r="F67" s="9" t="s">
        <v>10</v>
      </c>
      <c r="G67" s="9" t="s">
        <v>36</v>
      </c>
      <c r="H67" s="8" t="s">
        <v>12</v>
      </c>
    </row>
    <row r="68" spans="1:8" s="1" customFormat="1" ht="19.5" customHeight="1">
      <c r="A68" s="6" t="s">
        <v>134</v>
      </c>
      <c r="B68" s="9" t="s">
        <v>135</v>
      </c>
      <c r="C68" s="9" t="s">
        <v>58</v>
      </c>
      <c r="D68" s="9" t="s">
        <v>59</v>
      </c>
      <c r="E68" s="9" t="s">
        <v>136</v>
      </c>
      <c r="F68" s="9" t="s">
        <v>10</v>
      </c>
      <c r="G68" s="9" t="s">
        <v>36</v>
      </c>
      <c r="H68" s="8" t="s">
        <v>12</v>
      </c>
    </row>
    <row r="69" spans="1:8" s="1" customFormat="1" ht="19.5" customHeight="1">
      <c r="A69" s="6" t="s">
        <v>137</v>
      </c>
      <c r="B69" s="9" t="s">
        <v>138</v>
      </c>
      <c r="C69" s="9" t="s">
        <v>58</v>
      </c>
      <c r="D69" s="9" t="s">
        <v>59</v>
      </c>
      <c r="E69" s="9" t="s">
        <v>139</v>
      </c>
      <c r="F69" s="9" t="s">
        <v>10</v>
      </c>
      <c r="G69" s="9" t="s">
        <v>36</v>
      </c>
      <c r="H69" s="8" t="s">
        <v>12</v>
      </c>
    </row>
    <row r="70" spans="1:8" s="1" customFormat="1" ht="19.5" customHeight="1">
      <c r="A70" s="6" t="s">
        <v>140</v>
      </c>
      <c r="B70" s="7" t="str">
        <f>"肖慕华"</f>
        <v>肖慕华</v>
      </c>
      <c r="C70" s="7" t="str">
        <f aca="true" t="shared" si="10" ref="C70:C80">"女"</f>
        <v>女</v>
      </c>
      <c r="D70" s="7" t="str">
        <f aca="true" t="shared" si="11" ref="D70:D81">"汉族"</f>
        <v>汉族</v>
      </c>
      <c r="E70" s="7" t="str">
        <f>"202129033006"</f>
        <v>202129033006</v>
      </c>
      <c r="F70" s="7" t="s">
        <v>10</v>
      </c>
      <c r="G70" s="7" t="s">
        <v>75</v>
      </c>
      <c r="H70" s="8" t="s">
        <v>12</v>
      </c>
    </row>
    <row r="71" spans="1:8" s="1" customFormat="1" ht="19.5" customHeight="1">
      <c r="A71" s="6" t="s">
        <v>141</v>
      </c>
      <c r="B71" s="7" t="str">
        <f>"周婵娟"</f>
        <v>周婵娟</v>
      </c>
      <c r="C71" s="7" t="str">
        <f t="shared" si="10"/>
        <v>女</v>
      </c>
      <c r="D71" s="7" t="str">
        <f t="shared" si="11"/>
        <v>汉族</v>
      </c>
      <c r="E71" s="7" t="str">
        <f>"202129032329"</f>
        <v>202129032329</v>
      </c>
      <c r="F71" s="7" t="s">
        <v>10</v>
      </c>
      <c r="G71" s="7" t="s">
        <v>75</v>
      </c>
      <c r="H71" s="8" t="s">
        <v>12</v>
      </c>
    </row>
    <row r="72" spans="1:8" s="1" customFormat="1" ht="19.5" customHeight="1">
      <c r="A72" s="6" t="s">
        <v>142</v>
      </c>
      <c r="B72" s="7" t="str">
        <f>"蒋利红"</f>
        <v>蒋利红</v>
      </c>
      <c r="C72" s="7" t="str">
        <f t="shared" si="10"/>
        <v>女</v>
      </c>
      <c r="D72" s="7" t="str">
        <f t="shared" si="11"/>
        <v>汉族</v>
      </c>
      <c r="E72" s="7" t="str">
        <f>"202129033415"</f>
        <v>202129033415</v>
      </c>
      <c r="F72" s="7" t="s">
        <v>10</v>
      </c>
      <c r="G72" s="7" t="s">
        <v>75</v>
      </c>
      <c r="H72" s="8" t="s">
        <v>12</v>
      </c>
    </row>
    <row r="73" spans="1:8" ht="19.5" customHeight="1">
      <c r="A73" s="6" t="s">
        <v>143</v>
      </c>
      <c r="B73" s="7" t="str">
        <f>"陈汝超"</f>
        <v>陈汝超</v>
      </c>
      <c r="C73" s="7" t="str">
        <f t="shared" si="10"/>
        <v>女</v>
      </c>
      <c r="D73" s="7" t="str">
        <f t="shared" si="11"/>
        <v>汉族</v>
      </c>
      <c r="E73" s="7" t="str">
        <f>"202129032621"</f>
        <v>202129032621</v>
      </c>
      <c r="F73" s="7" t="s">
        <v>10</v>
      </c>
      <c r="G73" s="7" t="s">
        <v>75</v>
      </c>
      <c r="H73" s="8" t="s">
        <v>12</v>
      </c>
    </row>
    <row r="74" spans="1:8" ht="19.5" customHeight="1">
      <c r="A74" s="6" t="s">
        <v>144</v>
      </c>
      <c r="B74" s="7" t="str">
        <f>"杨洁"</f>
        <v>杨洁</v>
      </c>
      <c r="C74" s="7" t="str">
        <f t="shared" si="10"/>
        <v>女</v>
      </c>
      <c r="D74" s="7" t="str">
        <f t="shared" si="11"/>
        <v>汉族</v>
      </c>
      <c r="E74" s="7" t="str">
        <f>"202129033414"</f>
        <v>202129033414</v>
      </c>
      <c r="F74" s="7" t="s">
        <v>10</v>
      </c>
      <c r="G74" s="7" t="s">
        <v>75</v>
      </c>
      <c r="H74" s="8" t="s">
        <v>12</v>
      </c>
    </row>
    <row r="75" spans="1:8" ht="19.5" customHeight="1">
      <c r="A75" s="6" t="s">
        <v>145</v>
      </c>
      <c r="B75" s="7" t="str">
        <f>"岳菊红"</f>
        <v>岳菊红</v>
      </c>
      <c r="C75" s="7" t="str">
        <f t="shared" si="10"/>
        <v>女</v>
      </c>
      <c r="D75" s="7" t="str">
        <f t="shared" si="11"/>
        <v>汉族</v>
      </c>
      <c r="E75" s="7" t="str">
        <f>"202130033821"</f>
        <v>202130033821</v>
      </c>
      <c r="F75" s="7" t="s">
        <v>10</v>
      </c>
      <c r="G75" s="7" t="s">
        <v>39</v>
      </c>
      <c r="H75" s="8" t="s">
        <v>12</v>
      </c>
    </row>
    <row r="76" spans="1:8" ht="19.5" customHeight="1">
      <c r="A76" s="6" t="s">
        <v>146</v>
      </c>
      <c r="B76" s="7" t="str">
        <f>"王园园"</f>
        <v>王园园</v>
      </c>
      <c r="C76" s="7" t="str">
        <f t="shared" si="10"/>
        <v>女</v>
      </c>
      <c r="D76" s="7" t="str">
        <f t="shared" si="11"/>
        <v>汉族</v>
      </c>
      <c r="E76" s="7" t="str">
        <f>"202113023113"</f>
        <v>202113023113</v>
      </c>
      <c r="F76" s="7" t="s">
        <v>38</v>
      </c>
      <c r="G76" s="7" t="s">
        <v>21</v>
      </c>
      <c r="H76" s="8" t="s">
        <v>12</v>
      </c>
    </row>
    <row r="77" spans="1:8" ht="19.5" customHeight="1">
      <c r="A77" s="6" t="s">
        <v>147</v>
      </c>
      <c r="B77" s="7" t="str">
        <f>"周萍"</f>
        <v>周萍</v>
      </c>
      <c r="C77" s="7" t="str">
        <f t="shared" si="10"/>
        <v>女</v>
      </c>
      <c r="D77" s="7" t="str">
        <f t="shared" si="11"/>
        <v>汉族</v>
      </c>
      <c r="E77" s="7" t="str">
        <f>"202130033826"</f>
        <v>202130033826</v>
      </c>
      <c r="F77" s="7" t="s">
        <v>10</v>
      </c>
      <c r="G77" s="7" t="s">
        <v>39</v>
      </c>
      <c r="H77" s="8" t="s">
        <v>12</v>
      </c>
    </row>
    <row r="78" spans="1:8" s="1" customFormat="1" ht="19.5" customHeight="1">
      <c r="A78" s="6" t="s">
        <v>148</v>
      </c>
      <c r="B78" s="7" t="str">
        <f>"李琴"</f>
        <v>李琴</v>
      </c>
      <c r="C78" s="7" t="str">
        <f t="shared" si="10"/>
        <v>女</v>
      </c>
      <c r="D78" s="7" t="str">
        <f t="shared" si="11"/>
        <v>汉族</v>
      </c>
      <c r="E78" s="7" t="str">
        <f>"202132022305"</f>
        <v>202132022305</v>
      </c>
      <c r="F78" s="7" t="s">
        <v>10</v>
      </c>
      <c r="G78" s="7" t="s">
        <v>54</v>
      </c>
      <c r="H78" s="8" t="s">
        <v>12</v>
      </c>
    </row>
    <row r="79" spans="1:8" s="1" customFormat="1" ht="19.5" customHeight="1">
      <c r="A79" s="6" t="s">
        <v>149</v>
      </c>
      <c r="B79" s="7" t="str">
        <f>"岳鑫"</f>
        <v>岳鑫</v>
      </c>
      <c r="C79" s="7" t="str">
        <f t="shared" si="10"/>
        <v>女</v>
      </c>
      <c r="D79" s="7" t="str">
        <f t="shared" si="11"/>
        <v>汉族</v>
      </c>
      <c r="E79" s="7" t="str">
        <f>"202138023021"</f>
        <v>202138023021</v>
      </c>
      <c r="F79" s="7" t="s">
        <v>10</v>
      </c>
      <c r="G79" s="7" t="s">
        <v>21</v>
      </c>
      <c r="H79" s="8" t="s">
        <v>12</v>
      </c>
    </row>
    <row r="80" spans="1:8" s="1" customFormat="1" ht="19.5" customHeight="1">
      <c r="A80" s="6" t="s">
        <v>150</v>
      </c>
      <c r="B80" s="7" t="str">
        <f>"付诗"</f>
        <v>付诗</v>
      </c>
      <c r="C80" s="7" t="str">
        <f t="shared" si="10"/>
        <v>女</v>
      </c>
      <c r="D80" s="7" t="str">
        <f t="shared" si="11"/>
        <v>汉族</v>
      </c>
      <c r="E80" s="7" t="str">
        <f>"202139023204"</f>
        <v>202139023204</v>
      </c>
      <c r="F80" s="7" t="s">
        <v>10</v>
      </c>
      <c r="G80" s="7" t="s">
        <v>26</v>
      </c>
      <c r="H80" s="8" t="s">
        <v>12</v>
      </c>
    </row>
    <row r="81" spans="1:8" s="1" customFormat="1" ht="19.5" customHeight="1">
      <c r="A81" s="6" t="s">
        <v>151</v>
      </c>
      <c r="B81" s="7" t="str">
        <f>"刘锦"</f>
        <v>刘锦</v>
      </c>
      <c r="C81" s="7" t="str">
        <f>"男"</f>
        <v>男</v>
      </c>
      <c r="D81" s="7" t="str">
        <f t="shared" si="11"/>
        <v>汉族</v>
      </c>
      <c r="E81" s="7" t="str">
        <f>"202130034114"</f>
        <v>202130034114</v>
      </c>
      <c r="F81" s="7" t="s">
        <v>10</v>
      </c>
      <c r="G81" s="7" t="s">
        <v>39</v>
      </c>
      <c r="H81" s="8" t="s">
        <v>12</v>
      </c>
    </row>
    <row r="82" spans="1:8" ht="19.5" customHeight="1">
      <c r="A82" s="6" t="s">
        <v>152</v>
      </c>
      <c r="B82" s="10" t="s">
        <v>153</v>
      </c>
      <c r="C82" s="10" t="s">
        <v>58</v>
      </c>
      <c r="D82" s="10" t="s">
        <v>154</v>
      </c>
      <c r="E82" s="10" t="s">
        <v>155</v>
      </c>
      <c r="F82" s="11" t="s">
        <v>10</v>
      </c>
      <c r="G82" s="10" t="s">
        <v>36</v>
      </c>
      <c r="H82" s="8" t="s">
        <v>12</v>
      </c>
    </row>
    <row r="83" spans="1:8" ht="19.5" customHeight="1">
      <c r="A83" s="6" t="s">
        <v>156</v>
      </c>
      <c r="B83" s="12" t="str">
        <f>"赵文艳"</f>
        <v>赵文艳</v>
      </c>
      <c r="C83" s="12" t="str">
        <f>"女"</f>
        <v>女</v>
      </c>
      <c r="D83" s="12" t="str">
        <f>"汉族"</f>
        <v>汉族</v>
      </c>
      <c r="E83" s="12" t="str">
        <f>"202131021614"</f>
        <v>202131021614</v>
      </c>
      <c r="F83" s="12" t="s">
        <v>10</v>
      </c>
      <c r="G83" s="12" t="s">
        <v>50</v>
      </c>
      <c r="H83" s="8" t="s">
        <v>12</v>
      </c>
    </row>
  </sheetData>
  <sheetProtection/>
  <mergeCells count="1">
    <mergeCell ref="A1:H1"/>
  </mergeCells>
  <printOptions/>
  <pageMargins left="0.2513888888888889" right="0.2513888888888889" top="0.7513888888888889" bottom="0.7513888888888889" header="0.2986111111111111" footer="0.2986111111111111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2021-07-05T00:44:00Z</dcterms:created>
  <dcterms:modified xsi:type="dcterms:W3CDTF">2021-08-17T01:30:48Z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B530A331F605441496F8EF8B5F4116BC</vt:lpwstr>
  </property>
  <property fmtid="{D5CDD505-2E9C-101B-9397-08002B2CF9AE}" pid="4" name="KSOProductBuildV">
    <vt:lpwstr>2052-11.1.0.10388</vt:lpwstr>
  </property>
</Properties>
</file>